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NSULTANT\server\Бюджет 2025\ПОСЕЛЕНИЯ\ГП ПЕЧОРА\Решения о бюджете\3. Решение от\"/>
    </mc:Choice>
  </mc:AlternateContent>
  <xr:revisionPtr revIDLastSave="0" documentId="13_ncr:1_{C153E785-BBBA-4880-920C-554243FCCD1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5-2027 год" sheetId="1" r:id="rId1"/>
  </sheets>
  <definedNames>
    <definedName name="_xlnm._FilterDatabase" localSheetId="0" hidden="1">'2025-2027 год'!$A$13:$L$304</definedName>
    <definedName name="Z_00AD3C1D_83C6_43BE_85C3_C1DE45178216_.wvu.FilterData" localSheetId="0" hidden="1">'2025-2027 год'!$A$12:$F$277</definedName>
    <definedName name="Z_03D0DDB9_3E2B_445E_B26D_09285D63C497_.wvu.FilterData" localSheetId="0" hidden="1">'2025-2027 год'!$A$12:$F$176</definedName>
    <definedName name="Z_0C05F25E_D6C8_460E_B21F_18CDF652E72B_.wvu.FilterData" localSheetId="0" hidden="1">'2025-2027 год'!$A$12:$F$199</definedName>
    <definedName name="Z_136A7CB4_B73A_487D_8A9F_6650DBF728F6_.wvu.FilterData" localSheetId="0" hidden="1">'2025-2027 год'!$A$12:$F$199</definedName>
    <definedName name="Z_15A2C592_34B0_4F20_BD5A_8DDC1F2A5659_.wvu.FilterData" localSheetId="0" hidden="1">'2025-2027 год'!$A$12:$F$204</definedName>
    <definedName name="Z_172AB4E0_E0B8_4C7E_AAB6_F433E142714A_.wvu.FilterData" localSheetId="0" hidden="1">'2025-2027 год'!$A$12:$F$277</definedName>
    <definedName name="Z_172AB4E0_E0B8_4C7E_AAB6_F433E142714A_.wvu.PrintArea" localSheetId="0" hidden="1">'2025-2027 год'!$A$1:$K$277</definedName>
    <definedName name="Z_172AB4E0_E0B8_4C7E_AAB6_F433E142714A_.wvu.PrintTitles" localSheetId="0" hidden="1">'2025-2027 год'!$11:$12</definedName>
    <definedName name="Z_184D3176_FFF6_4E91_A7DC_D63418B7D0F5_.wvu.FilterData" localSheetId="0" hidden="1">'2025-2027 год'!$A$12:$F$176</definedName>
    <definedName name="Z_1B89CCD7_6C4C_421D_A3A2_9BD58BFF9C4C_.wvu.FilterData" localSheetId="0" hidden="1">'2025-2027 год'!$A$12:$F$277</definedName>
    <definedName name="Z_20900463_01EE_4499_A830_2048CE8173F7_.wvu.FilterData" localSheetId="0" hidden="1">'2025-2027 год'!$A$12:$F$204</definedName>
    <definedName name="Z_2547B61A_57D8_45C6_87E4_2B595BD241A2_.wvu.FilterData" localSheetId="0" hidden="1">'2025-2027 год'!$A$12:$F$176</definedName>
    <definedName name="Z_2547B61A_57D8_45C6_87E4_2B595BD241A2_.wvu.PrintArea" localSheetId="0" hidden="1">'2025-2027 год'!$A$2:$F$176</definedName>
    <definedName name="Z_2547B61A_57D8_45C6_87E4_2B595BD241A2_.wvu.PrintTitles" localSheetId="0" hidden="1">'2025-2027 год'!$14:$15</definedName>
    <definedName name="Z_25A5BAD8_C053_4FFD_91C4_6FC0279794A5_.wvu.FilterData" localSheetId="0" hidden="1">'2025-2027 год'!$A$12:$F$304</definedName>
    <definedName name="Z_265E4B74_F87F_4C11_8F36_BD3184BC15DF_.wvu.FilterData" localSheetId="0" hidden="1">'2025-2027 год'!$A$12:$F$204</definedName>
    <definedName name="Z_265E4B74_F87F_4C11_8F36_BD3184BC15DF_.wvu.PrintArea" localSheetId="0" hidden="1">'2025-2027 год'!$A$1:$F$199</definedName>
    <definedName name="Z_2C364F60_FA7E_4A55_B657_7CCBE7E139A5_.wvu.FilterData" localSheetId="0" hidden="1">'2025-2027 год'!$A$12:$F$277</definedName>
    <definedName name="Z_2CBFA120_4352_4C39_9099_3E3743A1946B_.wvu.FilterData" localSheetId="0" hidden="1">'2025-2027 год'!$A$12:$F$199</definedName>
    <definedName name="Z_2CC5DC23_D108_4C62_8D9C_2D339D918FB9_.wvu.FilterData" localSheetId="0" hidden="1">'2025-2027 год'!$A$12:$F$176</definedName>
    <definedName name="Z_2E862F6B_6B0A_40BB_944E_0C7992DC3BBB_.wvu.FilterData" localSheetId="0" hidden="1">'2025-2027 год'!$A$12:$F$176</definedName>
    <definedName name="Z_2FF96413_1F0E_42A6_B647_AF4DC456B835_.wvu.FilterData" localSheetId="0" hidden="1">'2025-2027 год'!$A$12:$F$202</definedName>
    <definedName name="Z_3DD4ADC6_8BA3_4822_BEFD_E6C89D24AFAC_.wvu.FilterData" localSheetId="0" hidden="1">'2025-2027 год'!$A$12:$F$304</definedName>
    <definedName name="Z_40BF23F9_5DEF_4527_A083_40EFCC3C4569_.wvu.FilterData" localSheetId="0" hidden="1">'2025-2027 год'!$A$12:$F$277</definedName>
    <definedName name="Z_428C4879_5105_4D8B_A2F2_FB13B3A9E1E2_.wvu.FilterData" localSheetId="0" hidden="1">'2025-2027 год'!$A$12:$F$204</definedName>
    <definedName name="Z_45259684_D226_4068_B7BB_49BA9A58D1E0_.wvu.FilterData" localSheetId="0" hidden="1">'2025-2027 год'!$A$12:$F$277</definedName>
    <definedName name="Z_456FAF35_0ED7_4429_80D9_B602421A25A1_.wvu.FilterData" localSheetId="0" hidden="1">'2025-2027 год'!$A$12:$F$204</definedName>
    <definedName name="Z_47BDD684_F79C_4255_92CF_330F2AA1FD8D_.wvu.FilterData" localSheetId="0" hidden="1">'2025-2027 год'!$A$12:$F$277</definedName>
    <definedName name="Z_4CB2AD8A_1395_4EEB_B6E5_ACA1429CF0DB_.wvu.FilterData" localSheetId="0" hidden="1">'2025-2027 год'!$A$13:$K$304</definedName>
    <definedName name="Z_4CB2AD8A_1395_4EEB_B6E5_ACA1429CF0DB_.wvu.PrintArea" localSheetId="0" hidden="1">'2025-2027 год'!$A$1:$K$304</definedName>
    <definedName name="Z_4CB2AD8A_1395_4EEB_B6E5_ACA1429CF0DB_.wvu.PrintTitles" localSheetId="0" hidden="1">'2025-2027 год'!$11:$12</definedName>
    <definedName name="Z_4CB36178_0A6F_447C_83EC_B61FCF745B34_.wvu.FilterData" localSheetId="0" hidden="1">'2025-2027 год'!$A$12:$F$304</definedName>
    <definedName name="Z_4CB36178_0A6F_447C_83EC_B61FCF745B34_.wvu.PrintArea" localSheetId="0" hidden="1">'2025-2027 год'!$A$1:$K$304</definedName>
    <definedName name="Z_4CB36178_0A6F_447C_83EC_B61FCF745B34_.wvu.PrintTitles" localSheetId="0" hidden="1">'2025-2027 год'!$11:$12</definedName>
    <definedName name="Z_4DCFC8D2_CFB0_4FE4_8B3E_32DB381AAC5C_.wvu.FilterData" localSheetId="0" hidden="1">'2025-2027 год'!$A$12:$F$204</definedName>
    <definedName name="Z_52080DA5_BFF1_49FC_B2E6_D15443E59FD0_.wvu.FilterData" localSheetId="0" hidden="1">'2025-2027 год'!$A$12:$F$204</definedName>
    <definedName name="Z_5271CAE7_4D6C_40AB_9A03_5EFB6EFB80FA_.wvu.Cols" localSheetId="0" hidden="1">'2025-2027 год'!#REF!</definedName>
    <definedName name="Z_5271CAE7_4D6C_40AB_9A03_5EFB6EFB80FA_.wvu.FilterData" localSheetId="0" hidden="1">'2025-2027 год'!$A$12:$F$176</definedName>
    <definedName name="Z_5271CAE7_4D6C_40AB_9A03_5EFB6EFB80FA_.wvu.PrintArea" localSheetId="0" hidden="1">'2025-2027 год'!$A$1:$F$176</definedName>
    <definedName name="Z_54557F89_6E44_4442_B1E8_D5D113940179_.wvu.FilterData" localSheetId="0" hidden="1">'2025-2027 год'!$A$12:$F$277</definedName>
    <definedName name="Z_58AA27DC_B6C6_486F_BBC3_7C0EC56685DB_.wvu.FilterData" localSheetId="0" hidden="1">'2025-2027 год'!$A$12:$F$204</definedName>
    <definedName name="Z_599A55F8_3816_4A95_B2A0_7EE8B30830DF_.wvu.FilterData" localSheetId="0" hidden="1">'2025-2027 год'!$A$12:$F$176</definedName>
    <definedName name="Z_599A55F8_3816_4A95_B2A0_7EE8B30830DF_.wvu.PrintArea" localSheetId="0" hidden="1">'2025-2027 год'!$A$2:$F$176</definedName>
    <definedName name="Z_5D1DF937_0603_42B5_85E6_384607F02674_.wvu.FilterData" localSheetId="0" hidden="1">'2025-2027 год'!$A$12:$F$277</definedName>
    <definedName name="Z_5D443B4E_D568_444B_8AF8_63243222B843_.wvu.FilterData" localSheetId="0" hidden="1">'2025-2027 год'!$A$12:$F$277</definedName>
    <definedName name="Z_5F3C553F_2E74_4486_B0C3_725902718DFB_.wvu.FilterData" localSheetId="0" hidden="1">'2025-2027 год'!$A$12:$F$277</definedName>
    <definedName name="Z_5FAC295D_80A9_4D61_A435_7F4CE7A8D590_.wvu.FilterData" localSheetId="0" hidden="1">'2025-2027 год'!$A$12:$F$277</definedName>
    <definedName name="Z_62BA1D30_83D4_405C_B38E_4A6036DCDF7D_.wvu.Cols" localSheetId="0" hidden="1">'2025-2027 год'!#REF!</definedName>
    <definedName name="Z_62BA1D30_83D4_405C_B38E_4A6036DCDF7D_.wvu.FilterData" localSheetId="0" hidden="1">'2025-2027 год'!$A$12:$F$176</definedName>
    <definedName name="Z_62BA1D30_83D4_405C_B38E_4A6036DCDF7D_.wvu.PrintArea" localSheetId="0" hidden="1">'2025-2027 год'!$A$1:$F$176</definedName>
    <definedName name="Z_6AECDC63_7DA7_444B_AF99_A6139CAA20E1_.wvu.FilterData" localSheetId="0" hidden="1">'2025-2027 год'!$A$12:$F$277</definedName>
    <definedName name="Z_6CEB0BF6_58AE_4B8D_987E_E6D891BEFA7A_.wvu.FilterData" localSheetId="0" hidden="1">'2025-2027 год'!$A$12:$F$277</definedName>
    <definedName name="Z_776C12DC_4188_468F_AF9E_16378871DA74_.wvu.FilterData" localSheetId="0" hidden="1">'2025-2027 год'!$A$12:$F$277</definedName>
    <definedName name="Z_79F59BD1_17D2_45CE_ABAE_358CD088226E_.wvu.FilterData" localSheetId="0" hidden="1">'2025-2027 год'!$A$12:$F$199</definedName>
    <definedName name="Z_7C0ABF66_8B0F_48ED_A269_F91E2B0FF96C_.wvu.FilterData" localSheetId="0" hidden="1">'2025-2027 год'!$A$12:$F$176</definedName>
    <definedName name="Z_7E7A19DB_D418_421A_B7FE_F047B09112A5_.wvu.FilterData" localSheetId="0" hidden="1">'2025-2027 год'!$A$12:$F$277</definedName>
    <definedName name="Z_85807233_9EFB_4B65_AA01_C157CF54708E_.wvu.FilterData" localSheetId="0" hidden="1">'2025-2027 год'!$A$12:$F$277</definedName>
    <definedName name="Z_8A4D0045_C517_4374_8A07_4E827A562FC4_.wvu.FilterData" localSheetId="0" hidden="1">'2025-2027 год'!$A$12:$F$204</definedName>
    <definedName name="Z_8AA41EB0_2CC0_4F86_8798_B03A7CC4D0C2_.wvu.FilterData" localSheetId="0" hidden="1">'2025-2027 год'!$A$12:$F$204</definedName>
    <definedName name="Z_8C5279B3_1AF1_49B1_9712_24C16F64F504_.wvu.FilterData" localSheetId="0" hidden="1">'2025-2027 год'!$A$12:$F$304</definedName>
    <definedName name="Z_8D4BDBAB_2E6A_4D99_9EE9_A1C0F4B78192_.wvu.FilterData" localSheetId="0" hidden="1">'2025-2027 год'!$A$12:$F$277</definedName>
    <definedName name="Z_8DF1C0DA_CA12_4073_8355_1171FE094629_.wvu.FilterData" localSheetId="0" hidden="1">'2025-2027 год'!$A$12:$F$277</definedName>
    <definedName name="Z_8E0CAC60_CC3F_47CB_9EF3_039342AC9535_.wvu.FilterData" localSheetId="0" hidden="1">'2025-2027 год'!$A$12:$F$204</definedName>
    <definedName name="Z_8E0CAC60_CC3F_47CB_9EF3_039342AC9535_.wvu.PrintTitles" localSheetId="0" hidden="1">'2025-2027 год'!$14:$15</definedName>
    <definedName name="Z_8F54E695_923D_447B_8A09_F67A2829E415_.wvu.FilterData" localSheetId="0" hidden="1">'2025-2027 год'!$A$12:$F$277</definedName>
    <definedName name="Z_949DCF8A_4B6C_48DC_A0AF_1508759F4E2C_.wvu.FilterData" localSheetId="0" hidden="1">'2025-2027 год'!$A$12:$F$176</definedName>
    <definedName name="Z_9961B7AB_FFC4_4411_A2F1_B05667884ADC_.wvu.FilterData" localSheetId="0" hidden="1">'2025-2027 год'!$A$12:$F$304</definedName>
    <definedName name="Z_9984B0C7_561F_4358_8088_AD0C38B83804_.wvu.FilterData" localSheetId="0" hidden="1">'2025-2027 год'!$A$12:$F$277</definedName>
    <definedName name="Z_9984B0C7_561F_4358_8088_AD0C38B83804_.wvu.PrintArea" localSheetId="0" hidden="1">'2025-2027 год'!$A$1:$K$277</definedName>
    <definedName name="Z_9984B0C7_561F_4358_8088_AD0C38B83804_.wvu.PrintTitles" localSheetId="0" hidden="1">'2025-2027 год'!$11:$12</definedName>
    <definedName name="Z_9AE4E90B_95AD_4E92_80AE_724EF4B3642C_.wvu.FilterData" localSheetId="0" hidden="1">'2025-2027 год'!$A$12:$F$204</definedName>
    <definedName name="Z_9AE4E90B_95AD_4E92_80AE_724EF4B3642C_.wvu.PrintArea" localSheetId="0" hidden="1">'2025-2027 год'!$A$1:$F$204</definedName>
    <definedName name="Z_9AE4E90B_95AD_4E92_80AE_724EF4B3642C_.wvu.PrintTitles" localSheetId="0" hidden="1">'2025-2027 год'!$14:$15</definedName>
    <definedName name="Z_9AE4E90B_95AD_4E92_80AE_724EF4B3642C_.wvu.Rows" localSheetId="0" hidden="1">'2025-2027 год'!#REF!,'2025-2027 год'!#REF!</definedName>
    <definedName name="Z_A24E161A_D544_48C2_9D1F_4A462EC54334_.wvu.FilterData" localSheetId="0" hidden="1">'2025-2027 год'!$A$12:$F$199</definedName>
    <definedName name="Z_A2DDF725_A43F_4376_AC13_C92B1FC53799_.wvu.FilterData" localSheetId="0" hidden="1">'2025-2027 год'!$A$12:$F$277</definedName>
    <definedName name="Z_A43F633D_2CF4_4D1E_8F34_FE4E80AEA1A4_.wvu.FilterData" localSheetId="0" hidden="1">'2025-2027 год'!$A$12:$F$304</definedName>
    <definedName name="Z_A79CDC70_8466_49CB_8C49_C52C08F5C2C3_.wvu.FilterData" localSheetId="0" hidden="1">'2025-2027 год'!$A$12:$F$176</definedName>
    <definedName name="Z_A79CDC70_8466_49CB_8C49_C52C08F5C2C3_.wvu.PrintArea" localSheetId="0" hidden="1">'2025-2027 год'!$A$2:$F$176</definedName>
    <definedName name="Z_A79CDC70_8466_49CB_8C49_C52C08F5C2C3_.wvu.PrintTitles" localSheetId="0" hidden="1">'2025-2027 год'!$14:$15</definedName>
    <definedName name="Z_A7B626E9_A7AF_40B4_84EF_DECB7C4998DD_.wvu.FilterData" localSheetId="0" hidden="1">'2025-2027 год'!$A$12:$F$273</definedName>
    <definedName name="Z_B086076E_6F95_40A8_AF3F_A98F29EF8BAF_.wvu.FilterData" localSheetId="0" hidden="1">'2025-2027 год'!$A$12:$F$277</definedName>
    <definedName name="Z_B20D6023_2FFF_457F_8563_041DBF7DE629_.wvu.FilterData" localSheetId="0" hidden="1">'2025-2027 год'!$A$12:$F$277</definedName>
    <definedName name="Z_B2AEA316_3CC7_4A5F_84DC_5C75A986883C_.wvu.FilterData" localSheetId="0" hidden="1">'2025-2027 год'!$A$12:$F$199</definedName>
    <definedName name="Z_B3397BCA_1277_4868_806F_2E68EFD73FCF_.wvu.Cols" localSheetId="0" hidden="1">'2025-2027 год'!#REF!</definedName>
    <definedName name="Z_B3397BCA_1277_4868_806F_2E68EFD73FCF_.wvu.FilterData" localSheetId="0" hidden="1">'2025-2027 год'!$A$12:$F$176</definedName>
    <definedName name="Z_B3397BCA_1277_4868_806F_2E68EFD73FCF_.wvu.PrintArea" localSheetId="0" hidden="1">'2025-2027 год'!$A$9:$F$176</definedName>
    <definedName name="Z_B3397BCA_1277_4868_806F_2E68EFD73FCF_.wvu.PrintTitles" localSheetId="0" hidden="1">'2025-2027 год'!$14:$15</definedName>
    <definedName name="Z_B3463B94_A148_4CED_9456_BF3639DD779F_.wvu.FilterData" localSheetId="0" hidden="1">'2025-2027 год'!$A$12:$F$204</definedName>
    <definedName name="Z_B3ADB1FC_7237_4F79_A98A_9A3A728E8FB8_.wvu.FilterData" localSheetId="0" hidden="1">'2025-2027 год'!$A$12:$F$176</definedName>
    <definedName name="Z_B514128D_6B87_4E4E_A39F_95B0A360F480_.wvu.FilterData" localSheetId="0" hidden="1">'2025-2027 год'!$A$12:$F$277</definedName>
    <definedName name="Z_BE8286D2_FA45_4673_A1FC_0E5782EB1F9A_.wvu.FilterData" localSheetId="0" hidden="1">'2025-2027 год'!$A$12:$F$277</definedName>
    <definedName name="Z_C0DCEFD6_4378_4196_8A52_BBAE8937CBA3_.wvu.FilterData" localSheetId="0" hidden="1">'2025-2027 год'!$A$12:$F$304</definedName>
    <definedName name="Z_C0DCEFD6_4378_4196_8A52_BBAE8937CBA3_.wvu.PrintArea" localSheetId="0" hidden="1">'2025-2027 год'!$A$1:$K$304</definedName>
    <definedName name="Z_C0DCEFD6_4378_4196_8A52_BBAE8937CBA3_.wvu.PrintTitles" localSheetId="0" hidden="1">'2025-2027 год'!$11:$12</definedName>
    <definedName name="Z_CA6221F1_111B_4FCB_9F05_0C1B99099967_.wvu.FilterData" localSheetId="0" hidden="1">'2025-2027 год'!$A$12:$F$277</definedName>
    <definedName name="Z_CBBD36BD_B8D3_405D_A6D4_79D054A9E80B_.wvu.FilterData" localSheetId="0" hidden="1">'2025-2027 год'!$A$12:$F$199</definedName>
    <definedName name="Z_CFCD11A5_5DDB_474D_9D2B_79AC7ABEC29D_.wvu.FilterData" localSheetId="0" hidden="1">'2025-2027 год'!$A$12:$F$199</definedName>
    <definedName name="Z_D5451C69_6188_4AB8_99E1_04D2A5F2965F_.wvu.FilterData" localSheetId="0" hidden="1">'2025-2027 год'!$A$12:$F$204</definedName>
    <definedName name="Z_D5451C69_6188_4AB8_99E1_04D2A5F2965F_.wvu.PrintArea" localSheetId="0" hidden="1">'2025-2027 год'!$A$1:$F$204</definedName>
    <definedName name="Z_D6B369C7_5C5A_4656_8846_64036478A0EF_.wvu.FilterData" localSheetId="0" hidden="1">'2025-2027 год'!$A$12:$F$277</definedName>
    <definedName name="Z_DCD62DCA_C2E6_4944_BF05_06393683843D_.wvu.FilterData" localSheetId="0" hidden="1">'2025-2027 год'!$A$12:$F$202</definedName>
    <definedName name="Z_E021FB0C_A711_4509_BC26_BEE4D6D0121D_.wvu.FilterData" localSheetId="0" hidden="1">'2025-2027 год'!$A$12:$F$202</definedName>
    <definedName name="Z_E021FB0C_A711_4509_BC26_BEE4D6D0121D_.wvu.PrintArea" localSheetId="0" hidden="1">'2025-2027 год'!$A$1:$F$202</definedName>
    <definedName name="Z_E2097F84_1B9B_4355_B7F0_B0804FDF57F9_.wvu.FilterData" localSheetId="0" hidden="1">'2025-2027 год'!$A$12:$F$277</definedName>
    <definedName name="Z_E342BDE1_60E3_4EEA_9D67_F5EFD9AAE93A_.wvu.FilterData" localSheetId="0" hidden="1">'2025-2027 год'!$A$12:$F$277</definedName>
    <definedName name="Z_E416FCE8_F878_4385_8913_B15206A31FD4_.wvu.FilterData" localSheetId="0" hidden="1">'2025-2027 год'!$A$12:$F$277</definedName>
    <definedName name="Z_E73FB2C8_8889_4BC1_B42C_BB4285892FAC_.wvu.Cols" localSheetId="0" hidden="1">'2025-2027 год'!#REF!</definedName>
    <definedName name="Z_E73FB2C8_8889_4BC1_B42C_BB4285892FAC_.wvu.FilterData" localSheetId="0" hidden="1">'2025-2027 год'!$A$12:$F$176</definedName>
    <definedName name="Z_E73FB2C8_8889_4BC1_B42C_BB4285892FAC_.wvu.PrintArea" localSheetId="0" hidden="1">'2025-2027 год'!$A$9:$F$176</definedName>
    <definedName name="Z_E73FB2C8_8889_4BC1_B42C_BB4285892FAC_.wvu.PrintTitles" localSheetId="0" hidden="1">'2025-2027 год'!$14:$15</definedName>
    <definedName name="Z_E7A61A23_F5BB_4765_9BEB_425D1A63ECC6_.wvu.FilterData" localSheetId="0" hidden="1">'2025-2027 год'!$A$12:$F$199</definedName>
    <definedName name="Z_E942A1EB_DA9A_49D4_890A_1E490C17C671_.wvu.FilterData" localSheetId="0" hidden="1">'2025-2027 год'!$A$12:$F$199</definedName>
    <definedName name="Z_EFE49B85_9879_4286_B05C_7193511463E5_.wvu.FilterData" localSheetId="0" hidden="1">'2025-2027 год'!$A$12:$F$277</definedName>
    <definedName name="Z_F0654BDF_4068_4EF6_85C0_9A711782EA10_.wvu.FilterData" localSheetId="0" hidden="1">'2025-2027 год'!$A$12:$F$204</definedName>
    <definedName name="Z_F30358E0_6540_4232_9B00_91022CE5977B_.wvu.FilterData" localSheetId="0" hidden="1">'2025-2027 год'!$A$12:$F$273</definedName>
    <definedName name="Z_F68CCFD9_E39E_4879_BDA3_BF3C2E554146_.wvu.FilterData" localSheetId="0" hidden="1">'2025-2027 год'!$A$12:$F$277</definedName>
    <definedName name="Z_F69D473C_7013_4F5D_A7A1_3C86288AFB07_.wvu.FilterData" localSheetId="0" hidden="1">'2025-2027 год'!$A$12:$F$304</definedName>
    <definedName name="Z_F883476E_04A9_4D11_A9FF_4F72BAC798EA_.wvu.FilterData" localSheetId="0" hidden="1">'2025-2027 год'!$A$12:$F$199</definedName>
    <definedName name="_xlnm.Print_Titles" localSheetId="0">'2025-2027 год'!$11:$12</definedName>
    <definedName name="_xlnm.Print_Area" localSheetId="0">'2025-2027 год'!$A$1:$K$304</definedName>
  </definedNames>
  <calcPr calcId="191029"/>
  <customWorkbookViews>
    <customWorkbookView name="Администратор - Личное представление" guid="{C0DCEFD6-4378-4196-8A52-BBAE8937CBA3}" mergeInterval="0" personalView="1" maximized="1" windowWidth="1916" windowHeight="855" activeSheetId="1"/>
    <customWorkbookView name="budjet2 - Личное представление" guid="{9984B0C7-561F-4358-8088-AD0C38B83804}" mergeInterval="0" personalView="1" maximized="1" xWindow="-8" yWindow="-8" windowWidth="1936" windowHeight="1056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Пользователь Windows - Личное представление" guid="{172AB4E0-E0B8-4C7E-AAB6-F433E142714A}" mergeInterval="0" personalView="1" maximized="1" xWindow="1" yWindow="1" windowWidth="1916" windowHeight="850" activeSheetId="1" showComments="commIndAndComment"/>
    <customWorkbookView name="Лысакова - Личное представление" guid="{4CB36178-0A6F-447C-83EC-B61FCF745B34}" mergeInterval="0" personalView="1" maximized="1" xWindow="-8" yWindow="-8" windowWidth="1936" windowHeight="1056" activeSheetId="1"/>
    <customWorkbookView name="Zinovkina - Личное представление" guid="{4CB2AD8A-1395-4EEB-B6E5-ACA1429CF0DB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" i="1" l="1"/>
  <c r="H33" i="1"/>
  <c r="H31" i="1" l="1"/>
  <c r="I204" i="1" l="1"/>
  <c r="I199" i="1"/>
  <c r="I193" i="1"/>
  <c r="I190" i="1"/>
  <c r="I182" i="1"/>
  <c r="I171" i="1"/>
  <c r="I149" i="1"/>
  <c r="I131" i="1"/>
  <c r="I123" i="1"/>
  <c r="I120" i="1"/>
  <c r="I109" i="1"/>
  <c r="I100" i="1"/>
  <c r="I76" i="1"/>
  <c r="I72" i="1"/>
  <c r="I64" i="1"/>
  <c r="I154" i="1"/>
  <c r="H158" i="1"/>
  <c r="H175" i="1"/>
  <c r="I167" i="1"/>
  <c r="J33" i="1" l="1"/>
  <c r="J91" i="1"/>
  <c r="H95" i="1"/>
  <c r="I91" i="1"/>
  <c r="I90" i="1" s="1"/>
  <c r="I89" i="1" s="1"/>
  <c r="I88" i="1" s="1"/>
  <c r="H90" i="1"/>
  <c r="H89" i="1" s="1"/>
  <c r="H88" i="1" s="1"/>
  <c r="J90" i="1"/>
  <c r="J89" i="1" s="1"/>
  <c r="J88" i="1" s="1"/>
  <c r="K90" i="1"/>
  <c r="K89" i="1" s="1"/>
  <c r="K88" i="1" s="1"/>
  <c r="G90" i="1"/>
  <c r="G89" i="1" s="1"/>
  <c r="G88" i="1" s="1"/>
  <c r="H30" i="1"/>
  <c r="I143" i="1"/>
  <c r="I31" i="1"/>
  <c r="I30" i="1" s="1"/>
  <c r="J30" i="1"/>
  <c r="K30" i="1"/>
  <c r="G30" i="1"/>
  <c r="H138" i="1" l="1"/>
  <c r="I95" i="1" l="1"/>
  <c r="H27" i="1" l="1"/>
  <c r="H26" i="1" s="1"/>
  <c r="J27" i="1"/>
  <c r="J26" i="1" s="1"/>
  <c r="K27" i="1"/>
  <c r="K26" i="1" s="1"/>
  <c r="G27" i="1"/>
  <c r="G26" i="1" s="1"/>
  <c r="I28" i="1"/>
  <c r="I27" i="1" s="1"/>
  <c r="I26" i="1" s="1"/>
  <c r="H137" i="1"/>
  <c r="H136" i="1" s="1"/>
  <c r="H135" i="1" s="1"/>
  <c r="H134" i="1" s="1"/>
  <c r="J137" i="1"/>
  <c r="J136" i="1" s="1"/>
  <c r="J135" i="1" s="1"/>
  <c r="J134" i="1" s="1"/>
  <c r="K137" i="1"/>
  <c r="K136" i="1" s="1"/>
  <c r="K135" i="1" s="1"/>
  <c r="K134" i="1" s="1"/>
  <c r="G137" i="1"/>
  <c r="G136" i="1" s="1"/>
  <c r="G135" i="1" s="1"/>
  <c r="I138" i="1"/>
  <c r="I137" i="1" s="1"/>
  <c r="I136" i="1" s="1"/>
  <c r="I135" i="1" s="1"/>
  <c r="I134" i="1" s="1"/>
  <c r="I296" i="1" l="1"/>
  <c r="I291" i="1"/>
  <c r="I281" i="1"/>
  <c r="I272" i="1"/>
  <c r="I267" i="1"/>
  <c r="I263" i="1"/>
  <c r="I256" i="1"/>
  <c r="I251" i="1"/>
  <c r="I242" i="1"/>
  <c r="I237" i="1"/>
  <c r="I224" i="1"/>
  <c r="I215" i="1"/>
  <c r="H164" i="1" l="1"/>
  <c r="H168" i="1"/>
  <c r="I262" i="1"/>
  <c r="I261" i="1" s="1"/>
  <c r="I260" i="1" s="1"/>
  <c r="K262" i="1"/>
  <c r="K261" i="1" s="1"/>
  <c r="K260" i="1" s="1"/>
  <c r="J262" i="1"/>
  <c r="J261" i="1" s="1"/>
  <c r="J260" i="1" s="1"/>
  <c r="H262" i="1"/>
  <c r="H261" i="1" s="1"/>
  <c r="H260" i="1" s="1"/>
  <c r="G262" i="1"/>
  <c r="G261" i="1" s="1"/>
  <c r="G260" i="1" s="1"/>
  <c r="H228" i="1"/>
  <c r="H227" i="1" s="1"/>
  <c r="H226" i="1" s="1"/>
  <c r="I229" i="1"/>
  <c r="I228" i="1" s="1"/>
  <c r="I227" i="1" s="1"/>
  <c r="I226" i="1" s="1"/>
  <c r="J228" i="1"/>
  <c r="J227" i="1" s="1"/>
  <c r="J226" i="1" s="1"/>
  <c r="K228" i="1"/>
  <c r="K227" i="1" s="1"/>
  <c r="K226" i="1" s="1"/>
  <c r="G228" i="1"/>
  <c r="G227" i="1" s="1"/>
  <c r="G226" i="1" s="1"/>
  <c r="I162" i="1" l="1"/>
  <c r="J290" i="1"/>
  <c r="J289" i="1" s="1"/>
  <c r="J288" i="1" s="1"/>
  <c r="J287" i="1" s="1"/>
  <c r="J286" i="1" s="1"/>
  <c r="J285" i="1" s="1"/>
  <c r="K290" i="1"/>
  <c r="K289" i="1" s="1"/>
  <c r="K288" i="1" s="1"/>
  <c r="K287" i="1" s="1"/>
  <c r="K286" i="1" s="1"/>
  <c r="K285" i="1" s="1"/>
  <c r="H290" i="1"/>
  <c r="H289" i="1" s="1"/>
  <c r="H288" i="1" s="1"/>
  <c r="H287" i="1" s="1"/>
  <c r="H286" i="1" s="1"/>
  <c r="H285" i="1" s="1"/>
  <c r="G290" i="1"/>
  <c r="G289" i="1" s="1"/>
  <c r="G288" i="1" s="1"/>
  <c r="G287" i="1" s="1"/>
  <c r="G286" i="1" s="1"/>
  <c r="G285" i="1" s="1"/>
  <c r="I290" i="1"/>
  <c r="I289" i="1" s="1"/>
  <c r="I288" i="1" s="1"/>
  <c r="I287" i="1" s="1"/>
  <c r="I286" i="1" s="1"/>
  <c r="I285" i="1" s="1"/>
  <c r="I158" i="1" l="1"/>
  <c r="I163" i="1"/>
  <c r="I114" i="1"/>
  <c r="I113" i="1" s="1"/>
  <c r="I112" i="1" s="1"/>
  <c r="K113" i="1"/>
  <c r="K112" i="1" s="1"/>
  <c r="K110" i="1" s="1"/>
  <c r="J113" i="1"/>
  <c r="J112" i="1" s="1"/>
  <c r="H113" i="1"/>
  <c r="H112" i="1" s="1"/>
  <c r="H110" i="1" s="1"/>
  <c r="G113" i="1"/>
  <c r="G112" i="1" s="1"/>
  <c r="G110" i="1" s="1"/>
  <c r="J110" i="1" l="1"/>
  <c r="J111" i="1"/>
  <c r="I110" i="1"/>
  <c r="I111" i="1"/>
  <c r="K111" i="1"/>
  <c r="G111" i="1"/>
  <c r="H111" i="1"/>
  <c r="I83" i="1"/>
  <c r="I82" i="1" s="1"/>
  <c r="I80" i="1" s="1"/>
  <c r="K82" i="1"/>
  <c r="K81" i="1" s="1"/>
  <c r="K79" i="1" s="1"/>
  <c r="K78" i="1" s="1"/>
  <c r="K77" i="1" s="1"/>
  <c r="J82" i="1"/>
  <c r="J80" i="1" s="1"/>
  <c r="H82" i="1"/>
  <c r="H81" i="1" s="1"/>
  <c r="H79" i="1" s="1"/>
  <c r="H78" i="1" s="1"/>
  <c r="H77" i="1" s="1"/>
  <c r="G82" i="1"/>
  <c r="G81" i="1" s="1"/>
  <c r="G79" i="1" s="1"/>
  <c r="G78" i="1" s="1"/>
  <c r="G77" i="1" s="1"/>
  <c r="H80" i="1" l="1"/>
  <c r="K80" i="1"/>
  <c r="J81" i="1"/>
  <c r="J79" i="1" s="1"/>
  <c r="J78" i="1" s="1"/>
  <c r="J77" i="1" s="1"/>
  <c r="I81" i="1"/>
  <c r="I79" i="1" s="1"/>
  <c r="I78" i="1" s="1"/>
  <c r="I77" i="1" s="1"/>
  <c r="G80" i="1"/>
  <c r="I295" i="1"/>
  <c r="K295" i="1"/>
  <c r="J295" i="1"/>
  <c r="H295" i="1"/>
  <c r="G295" i="1"/>
  <c r="K294" i="1"/>
  <c r="K293" i="1" s="1"/>
  <c r="K292" i="1" s="1"/>
  <c r="K284" i="1" s="1"/>
  <c r="K283" i="1" s="1"/>
  <c r="K282" i="1" s="1"/>
  <c r="J294" i="1"/>
  <c r="J293" i="1" s="1"/>
  <c r="J292" i="1" s="1"/>
  <c r="J284" i="1" s="1"/>
  <c r="J283" i="1" s="1"/>
  <c r="J282" i="1" s="1"/>
  <c r="H294" i="1"/>
  <c r="H293" i="1" s="1"/>
  <c r="H292" i="1" s="1"/>
  <c r="H284" i="1" s="1"/>
  <c r="H283" i="1" s="1"/>
  <c r="H282" i="1" s="1"/>
  <c r="G294" i="1"/>
  <c r="G293" i="1" s="1"/>
  <c r="G292" i="1" s="1"/>
  <c r="G284" i="1" s="1"/>
  <c r="G283" i="1" s="1"/>
  <c r="G282" i="1" s="1"/>
  <c r="I294" i="1" l="1"/>
  <c r="I293" i="1" s="1"/>
  <c r="I292" i="1" s="1"/>
  <c r="I284" i="1" s="1"/>
  <c r="I283" i="1" s="1"/>
  <c r="I282" i="1" s="1"/>
  <c r="J303" i="1"/>
  <c r="J302" i="1" s="1"/>
  <c r="J301" i="1" s="1"/>
  <c r="J300" i="1" s="1"/>
  <c r="J299" i="1" s="1"/>
  <c r="K303" i="1"/>
  <c r="K302" i="1" s="1"/>
  <c r="K301" i="1" s="1"/>
  <c r="K300" i="1" s="1"/>
  <c r="K299" i="1" s="1"/>
  <c r="H303" i="1"/>
  <c r="H302" i="1" s="1"/>
  <c r="H301" i="1" s="1"/>
  <c r="H300" i="1" s="1"/>
  <c r="G303" i="1"/>
  <c r="G302" i="1" s="1"/>
  <c r="G301" i="1" s="1"/>
  <c r="G300" i="1" s="1"/>
  <c r="I304" i="1"/>
  <c r="I303" i="1" s="1"/>
  <c r="I302" i="1" s="1"/>
  <c r="I301" i="1" s="1"/>
  <c r="I300" i="1" l="1"/>
  <c r="I299" i="1" s="1"/>
  <c r="I298" i="1" s="1"/>
  <c r="I297" i="1" s="1"/>
  <c r="K298" i="1"/>
  <c r="K297" i="1" s="1"/>
  <c r="J298" i="1"/>
  <c r="J297" i="1" s="1"/>
  <c r="H299" i="1"/>
  <c r="H298" i="1" s="1"/>
  <c r="H297" i="1" s="1"/>
  <c r="G299" i="1"/>
  <c r="G298" i="1" s="1"/>
  <c r="G297" i="1" s="1"/>
  <c r="I55" i="1"/>
  <c r="I51" i="1"/>
  <c r="I47" i="1"/>
  <c r="I42" i="1"/>
  <c r="I33" i="1"/>
  <c r="I22" i="1"/>
  <c r="H280" i="1" l="1"/>
  <c r="H279" i="1" s="1"/>
  <c r="H278" i="1" s="1"/>
  <c r="H277" i="1" s="1"/>
  <c r="H275" i="1"/>
  <c r="H274" i="1"/>
  <c r="H273" i="1" s="1"/>
  <c r="H271" i="1"/>
  <c r="H266" i="1"/>
  <c r="H265" i="1" s="1"/>
  <c r="H264" i="1" s="1"/>
  <c r="H255" i="1"/>
  <c r="H254" i="1" s="1"/>
  <c r="H253" i="1" s="1"/>
  <c r="H252" i="1" s="1"/>
  <c r="H250" i="1"/>
  <c r="H249" i="1" s="1"/>
  <c r="H248" i="1" s="1"/>
  <c r="H247" i="1" s="1"/>
  <c r="H245" i="1"/>
  <c r="H244" i="1"/>
  <c r="H243" i="1" s="1"/>
  <c r="H241" i="1"/>
  <c r="H240" i="1" s="1"/>
  <c r="H239" i="1" s="1"/>
  <c r="H236" i="1"/>
  <c r="H235" i="1" s="1"/>
  <c r="H234" i="1" s="1"/>
  <c r="H232" i="1"/>
  <c r="H231" i="1" s="1"/>
  <c r="H230" i="1" s="1"/>
  <c r="H223" i="1"/>
  <c r="H222" i="1" s="1"/>
  <c r="H221" i="1" s="1"/>
  <c r="H220" i="1" s="1"/>
  <c r="H218" i="1"/>
  <c r="H217" i="1"/>
  <c r="H216" i="1" s="1"/>
  <c r="H214" i="1"/>
  <c r="H213" i="1"/>
  <c r="H212" i="1" s="1"/>
  <c r="H203" i="1"/>
  <c r="H202" i="1" s="1"/>
  <c r="H201" i="1" s="1"/>
  <c r="H200" i="1" s="1"/>
  <c r="H198" i="1"/>
  <c r="H197" i="1" s="1"/>
  <c r="H196" i="1" s="1"/>
  <c r="H192" i="1"/>
  <c r="H191" i="1" s="1"/>
  <c r="H189" i="1"/>
  <c r="H188" i="1" s="1"/>
  <c r="H181" i="1"/>
  <c r="H180" i="1" s="1"/>
  <c r="H179" i="1" s="1"/>
  <c r="H178" i="1" s="1"/>
  <c r="H177" i="1" s="1"/>
  <c r="H174" i="1"/>
  <c r="H173" i="1" s="1"/>
  <c r="H172" i="1" s="1"/>
  <c r="H170" i="1"/>
  <c r="H169" i="1" s="1"/>
  <c r="H166" i="1"/>
  <c r="H165" i="1" s="1"/>
  <c r="H161" i="1"/>
  <c r="H160" i="1" s="1"/>
  <c r="H159" i="1" s="1"/>
  <c r="H157" i="1"/>
  <c r="H156" i="1" s="1"/>
  <c r="H155" i="1" s="1"/>
  <c r="H153" i="1"/>
  <c r="H152" i="1" s="1"/>
  <c r="H151" i="1" s="1"/>
  <c r="H148" i="1"/>
  <c r="H147" i="1" s="1"/>
  <c r="H146" i="1" s="1"/>
  <c r="H145" i="1" s="1"/>
  <c r="H144" i="1" s="1"/>
  <c r="H142" i="1"/>
  <c r="H141" i="1" s="1"/>
  <c r="H140" i="1" s="1"/>
  <c r="H139" i="1" s="1"/>
  <c r="H130" i="1"/>
  <c r="H129" i="1" s="1"/>
  <c r="H128" i="1" s="1"/>
  <c r="H127" i="1" s="1"/>
  <c r="H126" i="1" s="1"/>
  <c r="H125" i="1" s="1"/>
  <c r="H122" i="1"/>
  <c r="H121" i="1" s="1"/>
  <c r="H119" i="1"/>
  <c r="H118" i="1" s="1"/>
  <c r="H108" i="1"/>
  <c r="H107" i="1" s="1"/>
  <c r="H106" i="1" s="1"/>
  <c r="H99" i="1"/>
  <c r="H98" i="1" s="1"/>
  <c r="H97" i="1" s="1"/>
  <c r="H96" i="1" s="1"/>
  <c r="H94" i="1"/>
  <c r="H93" i="1" s="1"/>
  <c r="H92" i="1" s="1"/>
  <c r="H87" i="1" s="1"/>
  <c r="H75" i="1"/>
  <c r="H74" i="1" s="1"/>
  <c r="H71" i="1"/>
  <c r="H70" i="1" s="1"/>
  <c r="H69" i="1" s="1"/>
  <c r="H68" i="1" s="1"/>
  <c r="H67" i="1" s="1"/>
  <c r="H66" i="1" s="1"/>
  <c r="H65" i="1" s="1"/>
  <c r="H63" i="1"/>
  <c r="H62" i="1" s="1"/>
  <c r="H61" i="1" s="1"/>
  <c r="H60" i="1" s="1"/>
  <c r="H59" i="1" s="1"/>
  <c r="H58" i="1" s="1"/>
  <c r="H57" i="1" s="1"/>
  <c r="H54" i="1"/>
  <c r="H53" i="1" s="1"/>
  <c r="H52" i="1" s="1"/>
  <c r="H50" i="1"/>
  <c r="H49" i="1" s="1"/>
  <c r="H48" i="1" s="1"/>
  <c r="H46" i="1"/>
  <c r="H45" i="1" s="1"/>
  <c r="H44" i="1" s="1"/>
  <c r="H41" i="1"/>
  <c r="H40" i="1" s="1"/>
  <c r="H39" i="1" s="1"/>
  <c r="H38" i="1" s="1"/>
  <c r="H37" i="1" s="1"/>
  <c r="H36" i="1" s="1"/>
  <c r="H32" i="1"/>
  <c r="H29" i="1" s="1"/>
  <c r="H21" i="1"/>
  <c r="H20" i="1" s="1"/>
  <c r="H19" i="1" s="1"/>
  <c r="H18" i="1" s="1"/>
  <c r="H17" i="1" s="1"/>
  <c r="G280" i="1"/>
  <c r="G279" i="1" s="1"/>
  <c r="G278" i="1" s="1"/>
  <c r="G277" i="1" s="1"/>
  <c r="G276" i="1"/>
  <c r="G271" i="1"/>
  <c r="G270" i="1" s="1"/>
  <c r="G266" i="1"/>
  <c r="G265" i="1" s="1"/>
  <c r="G264" i="1" s="1"/>
  <c r="G259" i="1" s="1"/>
  <c r="G255" i="1"/>
  <c r="G254" i="1" s="1"/>
  <c r="G253" i="1" s="1"/>
  <c r="G252" i="1" s="1"/>
  <c r="G250" i="1"/>
  <c r="G249" i="1" s="1"/>
  <c r="G248" i="1" s="1"/>
  <c r="G247" i="1" s="1"/>
  <c r="G246" i="1"/>
  <c r="G241" i="1"/>
  <c r="G240" i="1" s="1"/>
  <c r="G239" i="1" s="1"/>
  <c r="G236" i="1"/>
  <c r="G235" i="1" s="1"/>
  <c r="G234" i="1" s="1"/>
  <c r="G233" i="1"/>
  <c r="G232" i="1" s="1"/>
  <c r="G231" i="1" s="1"/>
  <c r="G230" i="1" s="1"/>
  <c r="G223" i="1"/>
  <c r="G222" i="1" s="1"/>
  <c r="G221" i="1" s="1"/>
  <c r="G220" i="1" s="1"/>
  <c r="G219" i="1"/>
  <c r="G214" i="1"/>
  <c r="G213" i="1"/>
  <c r="G212" i="1" s="1"/>
  <c r="G205" i="1"/>
  <c r="G203" i="1"/>
  <c r="G202" i="1" s="1"/>
  <c r="G201" i="1" s="1"/>
  <c r="G200" i="1" s="1"/>
  <c r="G198" i="1"/>
  <c r="G197" i="1" s="1"/>
  <c r="G196" i="1" s="1"/>
  <c r="G192" i="1"/>
  <c r="G191" i="1" s="1"/>
  <c r="G189" i="1"/>
  <c r="G188" i="1" s="1"/>
  <c r="G181" i="1"/>
  <c r="G180" i="1" s="1"/>
  <c r="G179" i="1" s="1"/>
  <c r="G178" i="1" s="1"/>
  <c r="G177" i="1" s="1"/>
  <c r="G170" i="1"/>
  <c r="G169" i="1" s="1"/>
  <c r="G168" i="1"/>
  <c r="G166" i="1"/>
  <c r="G165" i="1" s="1"/>
  <c r="G164" i="1"/>
  <c r="G161" i="1"/>
  <c r="G160" i="1" s="1"/>
  <c r="G159" i="1" s="1"/>
  <c r="G157" i="1"/>
  <c r="G156" i="1" s="1"/>
  <c r="G155" i="1" s="1"/>
  <c r="G153" i="1"/>
  <c r="G152" i="1" s="1"/>
  <c r="G151" i="1" s="1"/>
  <c r="G148" i="1"/>
  <c r="G147" i="1" s="1"/>
  <c r="G146" i="1" s="1"/>
  <c r="G145" i="1" s="1"/>
  <c r="G144" i="1" s="1"/>
  <c r="G142" i="1"/>
  <c r="G141" i="1" s="1"/>
  <c r="G140" i="1" s="1"/>
  <c r="G139" i="1" s="1"/>
  <c r="G130" i="1"/>
  <c r="G129" i="1" s="1"/>
  <c r="G128" i="1" s="1"/>
  <c r="G127" i="1" s="1"/>
  <c r="G126" i="1" s="1"/>
  <c r="G125" i="1" s="1"/>
  <c r="G122" i="1"/>
  <c r="G121" i="1" s="1"/>
  <c r="G119" i="1"/>
  <c r="G118" i="1" s="1"/>
  <c r="G108" i="1"/>
  <c r="G107" i="1" s="1"/>
  <c r="G106" i="1" s="1"/>
  <c r="G99" i="1"/>
  <c r="G98" i="1" s="1"/>
  <c r="G97" i="1" s="1"/>
  <c r="G96" i="1" s="1"/>
  <c r="G94" i="1"/>
  <c r="G93" i="1" s="1"/>
  <c r="G92" i="1" s="1"/>
  <c r="G87" i="1" s="1"/>
  <c r="G75" i="1"/>
  <c r="G74" i="1" s="1"/>
  <c r="G73" i="1" s="1"/>
  <c r="G71" i="1"/>
  <c r="G70" i="1" s="1"/>
  <c r="G69" i="1" s="1"/>
  <c r="G63" i="1"/>
  <c r="G62" i="1" s="1"/>
  <c r="G61" i="1" s="1"/>
  <c r="G60" i="1" s="1"/>
  <c r="G59" i="1" s="1"/>
  <c r="G58" i="1" s="1"/>
  <c r="G57" i="1" s="1"/>
  <c r="G54" i="1"/>
  <c r="G53" i="1" s="1"/>
  <c r="G52" i="1" s="1"/>
  <c r="G50" i="1"/>
  <c r="G49" i="1" s="1"/>
  <c r="G48" i="1" s="1"/>
  <c r="G46" i="1"/>
  <c r="G45" i="1" s="1"/>
  <c r="G44" i="1" s="1"/>
  <c r="G41" i="1"/>
  <c r="G40" i="1" s="1"/>
  <c r="G39" i="1" s="1"/>
  <c r="G38" i="1" s="1"/>
  <c r="G37" i="1" s="1"/>
  <c r="G36" i="1" s="1"/>
  <c r="G32" i="1"/>
  <c r="G21" i="1"/>
  <c r="G20" i="1" s="1"/>
  <c r="G19" i="1" s="1"/>
  <c r="G18" i="1" s="1"/>
  <c r="G17" i="1" s="1"/>
  <c r="G225" i="1" l="1"/>
  <c r="H225" i="1"/>
  <c r="G29" i="1"/>
  <c r="G25" i="1" s="1"/>
  <c r="G24" i="1" s="1"/>
  <c r="G23" i="1" s="1"/>
  <c r="G16" i="1" s="1"/>
  <c r="H25" i="1"/>
  <c r="H24" i="1" s="1"/>
  <c r="H23" i="1" s="1"/>
  <c r="H16" i="1" s="1"/>
  <c r="G218" i="1"/>
  <c r="I219" i="1"/>
  <c r="G244" i="1"/>
  <c r="G243" i="1" s="1"/>
  <c r="G238" i="1" s="1"/>
  <c r="I246" i="1"/>
  <c r="G275" i="1"/>
  <c r="I276" i="1"/>
  <c r="H117" i="1"/>
  <c r="H116" i="1" s="1"/>
  <c r="H115" i="1" s="1"/>
  <c r="H187" i="1"/>
  <c r="H185" i="1" s="1"/>
  <c r="H184" i="1" s="1"/>
  <c r="H43" i="1"/>
  <c r="H35" i="1" s="1"/>
  <c r="H34" i="1" s="1"/>
  <c r="H133" i="1"/>
  <c r="H132" i="1" s="1"/>
  <c r="H195" i="1"/>
  <c r="H194" i="1"/>
  <c r="H86" i="1"/>
  <c r="H85" i="1" s="1"/>
  <c r="H84" i="1" s="1"/>
  <c r="H56" i="1" s="1"/>
  <c r="H211" i="1"/>
  <c r="H238" i="1"/>
  <c r="H270" i="1"/>
  <c r="H269" i="1"/>
  <c r="H268" i="1" s="1"/>
  <c r="H259" i="1"/>
  <c r="H105" i="1"/>
  <c r="H104" i="1" s="1"/>
  <c r="H103" i="1"/>
  <c r="H102" i="1" s="1"/>
  <c r="H150" i="1"/>
  <c r="G174" i="1"/>
  <c r="G173" i="1" s="1"/>
  <c r="G172" i="1" s="1"/>
  <c r="G150" i="1" s="1"/>
  <c r="I175" i="1"/>
  <c r="G245" i="1"/>
  <c r="G274" i="1"/>
  <c r="G273" i="1" s="1"/>
  <c r="G217" i="1"/>
  <c r="G216" i="1" s="1"/>
  <c r="G211" i="1" s="1"/>
  <c r="G117" i="1"/>
  <c r="G116" i="1" s="1"/>
  <c r="G115" i="1" s="1"/>
  <c r="G187" i="1"/>
  <c r="G186" i="1" s="1"/>
  <c r="G133" i="1"/>
  <c r="G132" i="1" s="1"/>
  <c r="G86" i="1"/>
  <c r="G85" i="1" s="1"/>
  <c r="G84" i="1" s="1"/>
  <c r="G269" i="1"/>
  <c r="G195" i="1"/>
  <c r="G194" i="1"/>
  <c r="G43" i="1"/>
  <c r="G35" i="1" s="1"/>
  <c r="G34" i="1" s="1"/>
  <c r="G68" i="1"/>
  <c r="G67" i="1" s="1"/>
  <c r="G66" i="1" s="1"/>
  <c r="G65" i="1" s="1"/>
  <c r="G103" i="1"/>
  <c r="G102" i="1" s="1"/>
  <c r="G105" i="1"/>
  <c r="G104" i="1" s="1"/>
  <c r="G124" i="1" l="1"/>
  <c r="G101" i="1" s="1"/>
  <c r="H124" i="1"/>
  <c r="H101" i="1" s="1"/>
  <c r="H186" i="1"/>
  <c r="H210" i="1"/>
  <c r="H209" i="1" s="1"/>
  <c r="H258" i="1"/>
  <c r="H257" i="1" s="1"/>
  <c r="H183" i="1"/>
  <c r="H176" i="1" s="1"/>
  <c r="G268" i="1"/>
  <c r="G258" i="1" s="1"/>
  <c r="G257" i="1" s="1"/>
  <c r="G56" i="1"/>
  <c r="G185" i="1"/>
  <c r="G184" i="1" s="1"/>
  <c r="G183" i="1" s="1"/>
  <c r="G176" i="1" s="1"/>
  <c r="G210" i="1"/>
  <c r="G209" i="1" s="1"/>
  <c r="H208" i="1" l="1"/>
  <c r="H207" i="1" s="1"/>
  <c r="H15" i="1"/>
  <c r="G208" i="1"/>
  <c r="G207" i="1" s="1"/>
  <c r="G15" i="1"/>
  <c r="G14" i="1" l="1"/>
  <c r="H14" i="1"/>
  <c r="J175" i="1"/>
  <c r="K94" i="1" l="1"/>
  <c r="K93" i="1" s="1"/>
  <c r="K92" i="1" s="1"/>
  <c r="K87" i="1" s="1"/>
  <c r="J94" i="1"/>
  <c r="J93" i="1" s="1"/>
  <c r="J92" i="1" s="1"/>
  <c r="J87" i="1" s="1"/>
  <c r="I94" i="1"/>
  <c r="I93" i="1" s="1"/>
  <c r="I92" i="1" s="1"/>
  <c r="I87" i="1" s="1"/>
  <c r="J276" i="1" l="1"/>
  <c r="K276" i="1"/>
  <c r="J246" i="1"/>
  <c r="K246" i="1"/>
  <c r="J219" i="1"/>
  <c r="K219" i="1"/>
  <c r="I233" i="1" l="1"/>
  <c r="K236" i="1" l="1"/>
  <c r="K235" i="1" s="1"/>
  <c r="K234" i="1" s="1"/>
  <c r="J236" i="1"/>
  <c r="J235" i="1" s="1"/>
  <c r="J234" i="1" s="1"/>
  <c r="I236" i="1"/>
  <c r="I235" i="1" s="1"/>
  <c r="I234" i="1" s="1"/>
  <c r="K163" i="1" l="1"/>
  <c r="J163" i="1" l="1"/>
  <c r="J206" i="1" l="1"/>
  <c r="K182" i="1" l="1"/>
  <c r="J182" i="1"/>
  <c r="K280" i="1" l="1"/>
  <c r="K279" i="1" s="1"/>
  <c r="K278" i="1" s="1"/>
  <c r="K277" i="1" s="1"/>
  <c r="J280" i="1"/>
  <c r="J279" i="1" s="1"/>
  <c r="J278" i="1" s="1"/>
  <c r="J277" i="1" s="1"/>
  <c r="I280" i="1"/>
  <c r="I279" i="1" s="1"/>
  <c r="I278" i="1" s="1"/>
  <c r="I277" i="1" s="1"/>
  <c r="K275" i="1"/>
  <c r="J275" i="1"/>
  <c r="I275" i="1"/>
  <c r="K274" i="1"/>
  <c r="K273" i="1" s="1"/>
  <c r="J274" i="1"/>
  <c r="J273" i="1" s="1"/>
  <c r="I274" i="1"/>
  <c r="I273" i="1" s="1"/>
  <c r="K271" i="1"/>
  <c r="K269" i="1" s="1"/>
  <c r="J271" i="1"/>
  <c r="J270" i="1" s="1"/>
  <c r="I271" i="1"/>
  <c r="I269" i="1" s="1"/>
  <c r="K266" i="1"/>
  <c r="K265" i="1" s="1"/>
  <c r="K264" i="1" s="1"/>
  <c r="K259" i="1" s="1"/>
  <c r="J266" i="1"/>
  <c r="J265" i="1" s="1"/>
  <c r="J264" i="1" s="1"/>
  <c r="J259" i="1" s="1"/>
  <c r="I266" i="1"/>
  <c r="I265" i="1" s="1"/>
  <c r="I264" i="1" s="1"/>
  <c r="I259" i="1" s="1"/>
  <c r="K255" i="1"/>
  <c r="K254" i="1" s="1"/>
  <c r="K253" i="1" s="1"/>
  <c r="K252" i="1" s="1"/>
  <c r="J255" i="1"/>
  <c r="J254" i="1" s="1"/>
  <c r="J253" i="1" s="1"/>
  <c r="J252" i="1" s="1"/>
  <c r="I255" i="1"/>
  <c r="I254" i="1" s="1"/>
  <c r="I253" i="1" s="1"/>
  <c r="I252" i="1" s="1"/>
  <c r="K250" i="1"/>
  <c r="K249" i="1" s="1"/>
  <c r="K248" i="1" s="1"/>
  <c r="K247" i="1" s="1"/>
  <c r="J250" i="1"/>
  <c r="J249" i="1" s="1"/>
  <c r="J248" i="1" s="1"/>
  <c r="J247" i="1" s="1"/>
  <c r="I250" i="1"/>
  <c r="I249" i="1" s="1"/>
  <c r="I248" i="1" s="1"/>
  <c r="I247" i="1" s="1"/>
  <c r="K245" i="1"/>
  <c r="J245" i="1"/>
  <c r="I245" i="1"/>
  <c r="K244" i="1"/>
  <c r="K243" i="1" s="1"/>
  <c r="J244" i="1"/>
  <c r="J243" i="1" s="1"/>
  <c r="I244" i="1"/>
  <c r="I243" i="1" s="1"/>
  <c r="K241" i="1"/>
  <c r="K240" i="1" s="1"/>
  <c r="K239" i="1" s="1"/>
  <c r="J241" i="1"/>
  <c r="J240" i="1" s="1"/>
  <c r="J239" i="1" s="1"/>
  <c r="I241" i="1"/>
  <c r="I240" i="1" s="1"/>
  <c r="I239" i="1" s="1"/>
  <c r="K232" i="1"/>
  <c r="K231" i="1" s="1"/>
  <c r="K230" i="1" s="1"/>
  <c r="K225" i="1" s="1"/>
  <c r="J232" i="1"/>
  <c r="J231" i="1" s="1"/>
  <c r="J230" i="1" s="1"/>
  <c r="J225" i="1" s="1"/>
  <c r="I232" i="1"/>
  <c r="I231" i="1" s="1"/>
  <c r="I230" i="1" s="1"/>
  <c r="I225" i="1" s="1"/>
  <c r="K223" i="1"/>
  <c r="K222" i="1" s="1"/>
  <c r="K221" i="1" s="1"/>
  <c r="K220" i="1" s="1"/>
  <c r="J223" i="1"/>
  <c r="J222" i="1" s="1"/>
  <c r="J221" i="1" s="1"/>
  <c r="J220" i="1" s="1"/>
  <c r="I223" i="1"/>
  <c r="I222" i="1" s="1"/>
  <c r="I221" i="1" s="1"/>
  <c r="I220" i="1" s="1"/>
  <c r="K218" i="1"/>
  <c r="J218" i="1"/>
  <c r="I218" i="1"/>
  <c r="K217" i="1"/>
  <c r="K216" i="1" s="1"/>
  <c r="J217" i="1"/>
  <c r="J216" i="1" s="1"/>
  <c r="I217" i="1"/>
  <c r="I216" i="1" s="1"/>
  <c r="K214" i="1"/>
  <c r="J214" i="1"/>
  <c r="I214" i="1"/>
  <c r="K213" i="1"/>
  <c r="K212" i="1" s="1"/>
  <c r="J213" i="1"/>
  <c r="J212" i="1" s="1"/>
  <c r="I213" i="1"/>
  <c r="I212" i="1" s="1"/>
  <c r="I270" i="1" l="1"/>
  <c r="J211" i="1"/>
  <c r="I211" i="1"/>
  <c r="K211" i="1"/>
  <c r="K238" i="1"/>
  <c r="I238" i="1"/>
  <c r="J238" i="1"/>
  <c r="K268" i="1"/>
  <c r="K258" i="1" s="1"/>
  <c r="K257" i="1" s="1"/>
  <c r="K270" i="1"/>
  <c r="I268" i="1"/>
  <c r="I258" i="1" s="1"/>
  <c r="I257" i="1" s="1"/>
  <c r="J269" i="1"/>
  <c r="J268" i="1" s="1"/>
  <c r="J258" i="1" s="1"/>
  <c r="J257" i="1" s="1"/>
  <c r="J21" i="1"/>
  <c r="J20" i="1" s="1"/>
  <c r="K21" i="1"/>
  <c r="K20" i="1" s="1"/>
  <c r="I21" i="1"/>
  <c r="I20" i="1" s="1"/>
  <c r="K210" i="1" l="1"/>
  <c r="K209" i="1" s="1"/>
  <c r="K208" i="1" s="1"/>
  <c r="K207" i="1" s="1"/>
  <c r="J210" i="1"/>
  <c r="J209" i="1" s="1"/>
  <c r="J208" i="1" s="1"/>
  <c r="J207" i="1" s="1"/>
  <c r="I210" i="1"/>
  <c r="I209" i="1" s="1"/>
  <c r="I208" i="1" s="1"/>
  <c r="I207" i="1" s="1"/>
  <c r="J50" i="1" l="1"/>
  <c r="J49" i="1" s="1"/>
  <c r="J48" i="1" s="1"/>
  <c r="K50" i="1"/>
  <c r="K49" i="1" s="1"/>
  <c r="K48" i="1" s="1"/>
  <c r="I50" i="1"/>
  <c r="I49" i="1" s="1"/>
  <c r="I48" i="1" s="1"/>
  <c r="I148" i="1" l="1"/>
  <c r="I147" i="1" s="1"/>
  <c r="I146" i="1" s="1"/>
  <c r="I145" i="1" s="1"/>
  <c r="J148" i="1"/>
  <c r="J147" i="1" s="1"/>
  <c r="J146" i="1" s="1"/>
  <c r="J145" i="1" s="1"/>
  <c r="K148" i="1"/>
  <c r="K147" i="1" s="1"/>
  <c r="K146" i="1" s="1"/>
  <c r="K145" i="1" s="1"/>
  <c r="J153" i="1" l="1"/>
  <c r="J152" i="1" s="1"/>
  <c r="J151" i="1" s="1"/>
  <c r="K153" i="1"/>
  <c r="K152" i="1" s="1"/>
  <c r="K151" i="1" s="1"/>
  <c r="I153" i="1"/>
  <c r="I152" i="1" s="1"/>
  <c r="I151" i="1" s="1"/>
  <c r="I32" i="1" l="1"/>
  <c r="I29" i="1" s="1"/>
  <c r="J144" i="1" l="1"/>
  <c r="K144" i="1"/>
  <c r="I144" i="1"/>
  <c r="J41" i="1" l="1"/>
  <c r="J40" i="1" s="1"/>
  <c r="J39" i="1" s="1"/>
  <c r="J38" i="1" s="1"/>
  <c r="J37" i="1" s="1"/>
  <c r="J36" i="1" s="1"/>
  <c r="K41" i="1"/>
  <c r="K40" i="1" s="1"/>
  <c r="K39" i="1" s="1"/>
  <c r="K38" i="1" s="1"/>
  <c r="K37" i="1" s="1"/>
  <c r="K36" i="1" s="1"/>
  <c r="I41" i="1"/>
  <c r="I40" i="1" s="1"/>
  <c r="I39" i="1" s="1"/>
  <c r="I38" i="1" s="1"/>
  <c r="I37" i="1" s="1"/>
  <c r="I36" i="1" s="1"/>
  <c r="J168" i="1" l="1"/>
  <c r="K168" i="1"/>
  <c r="K166" i="1"/>
  <c r="J166" i="1"/>
  <c r="I166" i="1"/>
  <c r="I165" i="1" s="1"/>
  <c r="K164" i="1"/>
  <c r="J164" i="1"/>
  <c r="I164" i="1"/>
  <c r="I168" i="1"/>
  <c r="J165" i="1" l="1"/>
  <c r="K165" i="1"/>
  <c r="J205" i="1"/>
  <c r="J203" i="1"/>
  <c r="J198" i="1"/>
  <c r="J192" i="1"/>
  <c r="J189" i="1"/>
  <c r="J181" i="1"/>
  <c r="J174" i="1"/>
  <c r="J170" i="1"/>
  <c r="J161" i="1"/>
  <c r="J157" i="1"/>
  <c r="J142" i="1"/>
  <c r="J130" i="1"/>
  <c r="J122" i="1"/>
  <c r="J119" i="1"/>
  <c r="J108" i="1"/>
  <c r="I108" i="1"/>
  <c r="I107" i="1" s="1"/>
  <c r="I119" i="1"/>
  <c r="I118" i="1" s="1"/>
  <c r="I122" i="1"/>
  <c r="I121" i="1" s="1"/>
  <c r="I130" i="1"/>
  <c r="I129" i="1" s="1"/>
  <c r="I128" i="1" s="1"/>
  <c r="I127" i="1" s="1"/>
  <c r="I126" i="1" s="1"/>
  <c r="I125" i="1" s="1"/>
  <c r="I142" i="1"/>
  <c r="I141" i="1" s="1"/>
  <c r="I140" i="1" s="1"/>
  <c r="I139" i="1" s="1"/>
  <c r="I133" i="1" s="1"/>
  <c r="I132" i="1" s="1"/>
  <c r="I157" i="1"/>
  <c r="I156" i="1" s="1"/>
  <c r="I155" i="1" s="1"/>
  <c r="I161" i="1"/>
  <c r="I160" i="1" s="1"/>
  <c r="I159" i="1" s="1"/>
  <c r="I170" i="1"/>
  <c r="I169" i="1" s="1"/>
  <c r="I174" i="1"/>
  <c r="I173" i="1" s="1"/>
  <c r="I172" i="1" s="1"/>
  <c r="I181" i="1"/>
  <c r="I180" i="1" s="1"/>
  <c r="I179" i="1" s="1"/>
  <c r="I178" i="1" s="1"/>
  <c r="I177" i="1" s="1"/>
  <c r="I189" i="1"/>
  <c r="I188" i="1" s="1"/>
  <c r="I192" i="1"/>
  <c r="I191" i="1" s="1"/>
  <c r="I198" i="1"/>
  <c r="I197" i="1" s="1"/>
  <c r="I196" i="1" s="1"/>
  <c r="I195" i="1" s="1"/>
  <c r="I203" i="1"/>
  <c r="I202" i="1" s="1"/>
  <c r="I201" i="1" s="1"/>
  <c r="I205" i="1"/>
  <c r="J99" i="1"/>
  <c r="J75" i="1"/>
  <c r="J71" i="1"/>
  <c r="J63" i="1"/>
  <c r="J54" i="1"/>
  <c r="J46" i="1"/>
  <c r="J32" i="1"/>
  <c r="J29" i="1" s="1"/>
  <c r="I150" i="1" l="1"/>
  <c r="J45" i="1"/>
  <c r="J62" i="1"/>
  <c r="J25" i="1"/>
  <c r="J53" i="1"/>
  <c r="J70" i="1"/>
  <c r="J98" i="1"/>
  <c r="J107" i="1"/>
  <c r="J121" i="1"/>
  <c r="J141" i="1"/>
  <c r="J160" i="1"/>
  <c r="J173" i="1"/>
  <c r="J188" i="1"/>
  <c r="J74" i="1"/>
  <c r="J118" i="1"/>
  <c r="J129" i="1"/>
  <c r="J156" i="1"/>
  <c r="J169" i="1"/>
  <c r="J180" i="1"/>
  <c r="J191" i="1"/>
  <c r="J202" i="1"/>
  <c r="J197" i="1"/>
  <c r="I194" i="1"/>
  <c r="I200" i="1"/>
  <c r="I187" i="1"/>
  <c r="I185" i="1" s="1"/>
  <c r="I184" i="1" s="1"/>
  <c r="I117" i="1"/>
  <c r="I116" i="1" s="1"/>
  <c r="I115" i="1" s="1"/>
  <c r="I124" i="1" l="1"/>
  <c r="J24" i="1"/>
  <c r="J23" i="1" s="1"/>
  <c r="J187" i="1"/>
  <c r="J185" i="1" s="1"/>
  <c r="J117" i="1"/>
  <c r="J116" i="1" s="1"/>
  <c r="J128" i="1"/>
  <c r="J127" i="1" s="1"/>
  <c r="J196" i="1"/>
  <c r="J201" i="1"/>
  <c r="J179" i="1"/>
  <c r="J155" i="1"/>
  <c r="J73" i="1"/>
  <c r="J172" i="1"/>
  <c r="J159" i="1"/>
  <c r="J140" i="1"/>
  <c r="J106" i="1"/>
  <c r="J97" i="1"/>
  <c r="J69" i="1"/>
  <c r="J52" i="1"/>
  <c r="J19" i="1"/>
  <c r="J61" i="1"/>
  <c r="J44" i="1"/>
  <c r="I186" i="1"/>
  <c r="I183" i="1"/>
  <c r="I176" i="1" s="1"/>
  <c r="J150" i="1" l="1"/>
  <c r="J43" i="1"/>
  <c r="J35" i="1" s="1"/>
  <c r="J186" i="1"/>
  <c r="J194" i="1"/>
  <c r="J195" i="1"/>
  <c r="J184" i="1"/>
  <c r="J60" i="1"/>
  <c r="J18" i="1"/>
  <c r="J178" i="1"/>
  <c r="J200" i="1"/>
  <c r="J68" i="1"/>
  <c r="J96" i="1"/>
  <c r="J103" i="1"/>
  <c r="J102" i="1" s="1"/>
  <c r="J105" i="1"/>
  <c r="J139" i="1"/>
  <c r="J133" i="1" s="1"/>
  <c r="J126" i="1"/>
  <c r="J115" i="1"/>
  <c r="J132" i="1" l="1"/>
  <c r="J183" i="1"/>
  <c r="J104" i="1"/>
  <c r="J86" i="1"/>
  <c r="J125" i="1"/>
  <c r="J67" i="1"/>
  <c r="J17" i="1"/>
  <c r="J59" i="1"/>
  <c r="J177" i="1"/>
  <c r="J124" i="1" l="1"/>
  <c r="J101" i="1" s="1"/>
  <c r="J34" i="1"/>
  <c r="J58" i="1"/>
  <c r="J16" i="1"/>
  <c r="J66" i="1"/>
  <c r="J65" i="1" s="1"/>
  <c r="J176" i="1"/>
  <c r="J85" i="1"/>
  <c r="I54" i="1"/>
  <c r="K54" i="1"/>
  <c r="I53" i="1" l="1"/>
  <c r="K53" i="1"/>
  <c r="J84" i="1"/>
  <c r="J57" i="1"/>
  <c r="K52" i="1" l="1"/>
  <c r="J56" i="1"/>
  <c r="J15" i="1" s="1"/>
  <c r="I52" i="1"/>
  <c r="K142" i="1"/>
  <c r="K141" i="1" l="1"/>
  <c r="K174" i="1"/>
  <c r="J14" i="1" l="1"/>
  <c r="K140" i="1"/>
  <c r="K139" i="1" l="1"/>
  <c r="K133" i="1" s="1"/>
  <c r="K130" i="1"/>
  <c r="K129" i="1" l="1"/>
  <c r="K128" i="1" s="1"/>
  <c r="K127" i="1" l="1"/>
  <c r="K161" i="1"/>
  <c r="K126" i="1" l="1"/>
  <c r="K192" i="1"/>
  <c r="K189" i="1"/>
  <c r="K108" i="1"/>
  <c r="I106" i="1"/>
  <c r="I105" i="1" l="1"/>
  <c r="K188" i="1"/>
  <c r="K107" i="1"/>
  <c r="K191" i="1"/>
  <c r="K125" i="1"/>
  <c r="I103" i="1"/>
  <c r="I102" i="1" s="1"/>
  <c r="I101" i="1" s="1"/>
  <c r="K187" i="1" l="1"/>
  <c r="K186" i="1" s="1"/>
  <c r="K106" i="1"/>
  <c r="I104" i="1"/>
  <c r="I99" i="1"/>
  <c r="K99" i="1"/>
  <c r="K71" i="1"/>
  <c r="I71" i="1"/>
  <c r="K185" i="1" l="1"/>
  <c r="K184" i="1" s="1"/>
  <c r="I70" i="1"/>
  <c r="K98" i="1"/>
  <c r="K70" i="1"/>
  <c r="I98" i="1"/>
  <c r="K105" i="1"/>
  <c r="K103" i="1"/>
  <c r="K102" i="1" s="1"/>
  <c r="K104" i="1" l="1"/>
  <c r="I97" i="1"/>
  <c r="K69" i="1"/>
  <c r="K97" i="1"/>
  <c r="I69" i="1"/>
  <c r="K96" i="1" l="1"/>
  <c r="I96" i="1"/>
  <c r="I86" i="1" s="1"/>
  <c r="K86" i="1" l="1"/>
  <c r="K32" i="1"/>
  <c r="K29" i="1" s="1"/>
  <c r="K85" i="1" l="1"/>
  <c r="I85" i="1"/>
  <c r="I25" i="1"/>
  <c r="K25" i="1"/>
  <c r="K132" i="1" l="1"/>
  <c r="I84" i="1"/>
  <c r="K84" i="1"/>
  <c r="I24" i="1" l="1"/>
  <c r="K24" i="1"/>
  <c r="K23" i="1" l="1"/>
  <c r="I23" i="1"/>
  <c r="K205" i="1" l="1"/>
  <c r="K203" i="1"/>
  <c r="K198" i="1"/>
  <c r="K181" i="1"/>
  <c r="K173" i="1"/>
  <c r="K170" i="1"/>
  <c r="K160" i="1"/>
  <c r="K157" i="1"/>
  <c r="K122" i="1"/>
  <c r="K119" i="1"/>
  <c r="K75" i="1"/>
  <c r="I75" i="1"/>
  <c r="K63" i="1"/>
  <c r="I63" i="1"/>
  <c r="K46" i="1"/>
  <c r="I46" i="1"/>
  <c r="K19" i="1" l="1"/>
  <c r="K62" i="1"/>
  <c r="K74" i="1"/>
  <c r="K159" i="1"/>
  <c r="I45" i="1"/>
  <c r="I62" i="1"/>
  <c r="I74" i="1"/>
  <c r="K118" i="1"/>
  <c r="K156" i="1"/>
  <c r="K169" i="1"/>
  <c r="K180" i="1"/>
  <c r="K202" i="1"/>
  <c r="K45" i="1"/>
  <c r="K121" i="1"/>
  <c r="K172" i="1"/>
  <c r="K197" i="1"/>
  <c r="I19" i="1" l="1"/>
  <c r="K117" i="1"/>
  <c r="K116" i="1" s="1"/>
  <c r="K196" i="1"/>
  <c r="K44" i="1"/>
  <c r="K201" i="1"/>
  <c r="K179" i="1"/>
  <c r="K155" i="1"/>
  <c r="K150" i="1" s="1"/>
  <c r="I73" i="1"/>
  <c r="I61" i="1"/>
  <c r="I44" i="1"/>
  <c r="I43" i="1" s="1"/>
  <c r="K73" i="1"/>
  <c r="K61" i="1"/>
  <c r="K18" i="1"/>
  <c r="K194" i="1" l="1"/>
  <c r="K183" i="1" s="1"/>
  <c r="I18" i="1"/>
  <c r="K68" i="1"/>
  <c r="K17" i="1"/>
  <c r="K60" i="1"/>
  <c r="I35" i="1"/>
  <c r="I60" i="1"/>
  <c r="I68" i="1"/>
  <c r="K124" i="1"/>
  <c r="K178" i="1"/>
  <c r="K200" i="1"/>
  <c r="K115" i="1"/>
  <c r="K43" i="1"/>
  <c r="K35" i="1" s="1"/>
  <c r="K195" i="1"/>
  <c r="K101" i="1" l="1"/>
  <c r="I17" i="1"/>
  <c r="I16" i="1" s="1"/>
  <c r="K177" i="1"/>
  <c r="K176" i="1" s="1"/>
  <c r="I67" i="1"/>
  <c r="I59" i="1"/>
  <c r="K59" i="1"/>
  <c r="K16" i="1"/>
  <c r="K67" i="1"/>
  <c r="K66" i="1" l="1"/>
  <c r="K65" i="1" s="1"/>
  <c r="I34" i="1"/>
  <c r="K34" i="1"/>
  <c r="K58" i="1"/>
  <c r="I58" i="1"/>
  <c r="I66" i="1"/>
  <c r="I65" i="1" s="1"/>
  <c r="I57" i="1" l="1"/>
  <c r="I56" i="1" s="1"/>
  <c r="K57" i="1"/>
  <c r="K56" i="1" l="1"/>
  <c r="K15" i="1" s="1"/>
  <c r="I15" i="1" l="1"/>
  <c r="I14" i="1" s="1"/>
  <c r="K14" i="1"/>
</calcChain>
</file>

<file path=xl/sharedStrings.xml><?xml version="1.0" encoding="utf-8"?>
<sst xmlns="http://schemas.openxmlformats.org/spreadsheetml/2006/main" count="1330" uniqueCount="253">
  <si>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</si>
  <si>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</si>
  <si>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</si>
  <si>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</si>
  <si>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</si>
  <si>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</si>
  <si>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</si>
  <si>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</si>
  <si>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</si>
  <si>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</si>
  <si>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</si>
  <si>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</si>
  <si>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</si>
  <si>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</si>
  <si>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</si>
  <si>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</si>
  <si>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</si>
  <si>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</si>
  <si>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</si>
  <si>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</si>
  <si>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</si>
  <si>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</si>
  <si>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</si>
  <si>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</si>
  <si>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</si>
  <si>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</si>
  <si>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</si>
  <si>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</si>
  <si>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</si>
  <si>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</si>
  <si>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</si>
  <si>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</si>
  <si>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</si>
  <si>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</si>
  <si>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</si>
  <si>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</si>
  <si>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</si>
  <si>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</si>
  <si>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</si>
  <si>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</si>
  <si>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</si>
  <si>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</si>
  <si>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</si>
  <si>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</si>
  <si>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</si>
  <si>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</si>
  <si>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</si>
  <si>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</si>
  <si>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</si>
  <si>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</si>
  <si>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</si>
  <si>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</si>
  <si>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</si>
  <si>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</si>
  <si>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</si>
  <si>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</si>
  <si>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</si>
  <si>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</si>
  <si>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</si>
  <si>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</si>
  <si>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</si>
  <si>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</si>
  <si>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</si>
  <si>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</si>
  <si>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</si>
  <si>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</si>
  <si>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</si>
  <si>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</si>
  <si>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</si>
  <si>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Предоставление социальной помощи женщинам, состоящим на учете по беременности и родам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</si>
  <si>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</si>
  <si>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</si>
  <si>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</si>
  <si>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</si>
  <si>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</si>
  <si>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</si>
  <si>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</si>
  <si>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</si>
  <si>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</si>
  <si>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</si>
  <si>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</si>
  <si>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</si>
  <si>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</si>
  <si>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</si>
  <si>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</si>
  <si>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</si>
  <si>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</si>
  <si>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</si>
  <si>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</si>
  <si>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</si>
  <si>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</si>
  <si>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</si>
  <si>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</si>
  <si>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</si>
  <si>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</si>
  <si>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</si>
  <si>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</si>
  <si>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</si>
  <si>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</si>
  <si>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</si>
  <si>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</si>
  <si>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</si>
  <si>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</si>
  <si>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</si>
  <si>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</si>
  <si>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Поддержка муниципальных программ формирования современной городской среды</t>
  </si>
  <si>
    <t>Приложение 3</t>
  </si>
  <si>
    <t xml:space="preserve">  к решению Совета городского поселения "Печора" 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</si>
  <si>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</si>
  <si>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"Жилье, жилищно-коммунальное хозяйство и территориальное развитие"</t>
  </si>
  <si>
    <t>12 0 00 00000</t>
  </si>
  <si>
    <t>12 1 00 00000</t>
  </si>
  <si>
    <t>11 0 00 00000</t>
  </si>
  <si>
    <t>11 0 01 00000</t>
  </si>
  <si>
    <t>11 0 02 00000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</si>
  <si>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</si>
  <si>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</si>
  <si>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05 0 11 S2690</t>
  </si>
  <si>
    <t>05 0 21 S2690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</si>
  <si>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</si>
  <si>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</si>
  <si>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</si>
  <si>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</si>
  <si>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</si>
  <si>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</si>
  <si>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</si>
  <si>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Защита населения и территории от чрезвычайных ситуаций природного и техногенного характера, пожарная безопасность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</si>
  <si>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</si>
  <si>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</si>
  <si>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</si>
  <si>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</si>
  <si>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</si>
  <si>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</si>
  <si>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</si>
  <si>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</si>
  <si>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</si>
  <si>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</si>
  <si>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</si>
  <si>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</si>
  <si>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</si>
  <si>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</si>
  <si>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</si>
  <si>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</si>
  <si>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</si>
  <si>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</si>
  <si>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</si>
  <si>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</si>
  <si>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</si>
  <si>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</si>
  <si>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05 0 13 00000</t>
  </si>
  <si>
    <t xml:space="preserve">Разработка проекта планировки и проекта межевания территории ГП "Печора" </t>
  </si>
  <si>
    <t>Подпрограмма "Улучшение состояния жилищно – коммунального комплекса"</t>
  </si>
  <si>
    <t>Муниципальная программа "Развитие культуры и туризма"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</si>
  <si>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</si>
  <si>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2025 год</t>
  </si>
  <si>
    <t>03 3 14 10000</t>
  </si>
  <si>
    <t>03 2 25 10000</t>
  </si>
  <si>
    <t>03 1 11 10000</t>
  </si>
  <si>
    <t>10 4 31 10000</t>
  </si>
  <si>
    <t>10 1 11 10000</t>
  </si>
  <si>
    <t>11 0 01 10000</t>
  </si>
  <si>
    <t>11 0 02 10000</t>
  </si>
  <si>
    <t>Оказание муниципальных услуг (выполнение работ) музеями и библиотеками</t>
  </si>
  <si>
    <t>05 0 11 10000</t>
  </si>
  <si>
    <t>Субсидии на  укрепление материально-технической базы муниципальных учреждений</t>
  </si>
  <si>
    <t>05 0 21 10000</t>
  </si>
  <si>
    <t>12 1 22 00000</t>
  </si>
  <si>
    <t>Реализация проектов инициативного бюджетирования в сфере благоустройства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</si>
  <si>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</si>
  <si>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</si>
  <si>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</si>
  <si>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Создание условий для массового отдыха жителей МО МР "Печора"</t>
  </si>
  <si>
    <t>05 0 23 00000</t>
  </si>
  <si>
    <t>05 0 23 10000</t>
  </si>
  <si>
    <t>99 0 00 25520</t>
  </si>
  <si>
    <t>Озеленение</t>
  </si>
  <si>
    <t>05 0 24 00000</t>
  </si>
  <si>
    <t>05 0 24 10000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</si>
  <si>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</si>
  <si>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Условно утвержденные расходы</t>
  </si>
  <si>
    <t>08 0 00 00000</t>
  </si>
  <si>
    <t>08 2 00 00000</t>
  </si>
  <si>
    <t>Защита населения и территории муниципального района "Печора" от чрезвычайных ситуаций</t>
  </si>
  <si>
    <t>08 2 12 00000</t>
  </si>
  <si>
    <t>Обустройство и ремонт пожарных водоемов</t>
  </si>
  <si>
    <t>08 2 12 74100</t>
  </si>
  <si>
    <t>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</si>
  <si>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 xml:space="preserve">200 </t>
  </si>
  <si>
    <t>Муниципальная программа "Безопасность жизнедеятельности населения"</t>
  </si>
  <si>
    <t>14 0 00 00000</t>
  </si>
  <si>
    <t>14 0 11 00000</t>
  </si>
  <si>
    <t>99 0 00 25200</t>
  </si>
  <si>
    <t>05 0 12 00000</t>
  </si>
  <si>
    <t>05 0 12 10000</t>
  </si>
  <si>
    <t>Укрепление материально-технической базы муниципальных учреждений</t>
  </si>
  <si>
    <t>14 0 11 10000</t>
  </si>
  <si>
    <t>99 0 00 15360</t>
  </si>
  <si>
    <t>Устройство и опашка минерализованных полос</t>
  </si>
  <si>
    <t xml:space="preserve">Иные бюджетные ассигнования
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</si>
  <si>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</si>
  <si>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>Разработка проекта планировки и проекта межевания территории ГП "Печора"</t>
  </si>
  <si>
    <t>2027 год</t>
  </si>
  <si>
    <t>Ведомственная структура расходов бюджета  муниципального образования городского поселения "Печора" на 2025 год и плановый период 2026 и 2027 годов</t>
  </si>
  <si>
    <t>Сумма (тыс.рублей)</t>
  </si>
  <si>
    <t>2026 год</t>
  </si>
  <si>
    <t>03 3 12 9Д001</t>
  </si>
  <si>
    <t>03 3 12 SД153</t>
  </si>
  <si>
    <t>Реализация народных проектов в сфере доступной среды, прошедших отбор в рамках проекта "Народный бюджет"</t>
  </si>
  <si>
    <t>05 0 13 S2H00</t>
  </si>
  <si>
    <t>12 1 И4 55550</t>
  </si>
  <si>
    <t>03 2 22 00000</t>
  </si>
  <si>
    <t>03 2 22 S2410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</si>
  <si>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</si>
  <si>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12 1 И4 00000</t>
  </si>
  <si>
    <t>изменения</t>
  </si>
  <si>
    <t>от 20 декабря 2024 года № 5-19/149</t>
  </si>
  <si>
    <t>Управление финансов муниципального района "Печора"</t>
  </si>
  <si>
    <t>992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</si>
  <si>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</si>
  <si>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</si>
  <si>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</si>
  <si>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</si>
  <si>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Комитет по управлению муниципальной собственностью муниципального района "Печора"</t>
  </si>
  <si>
    <t>963</t>
  </si>
  <si>
    <t>10 3 11 00000</t>
  </si>
  <si>
    <t>Проведение мероприятий, направленных на профилактику преступлений экстремистского и террористического характера</t>
  </si>
  <si>
    <t>10 3 11 10000</t>
  </si>
  <si>
    <t>10 3 00 00000</t>
  </si>
  <si>
    <t>Подпрограмма "Профилактика терроризма и экстремизма"</t>
  </si>
  <si>
    <t>99 0 00 25410</t>
  </si>
  <si>
    <t>07 2 32 10000</t>
  </si>
  <si>
    <t>Подпрограмма "Управление муниципальным имуществом"</t>
  </si>
  <si>
    <t>07 2 00 00000</t>
  </si>
  <si>
    <t>Реализация прочих функций, связанных с муниципальным управлением</t>
  </si>
  <si>
    <t>07 2 32 00000</t>
  </si>
  <si>
    <t>Муниципальная  программа "Развитие системы муниципального управления"</t>
  </si>
  <si>
    <t>07 0 00 00000</t>
  </si>
  <si>
    <t>05 0 13 10000</t>
  </si>
  <si>
    <t>Мероприятия в области жилищного хозяйства</t>
  </si>
  <si>
    <t>Региональный проект "Формирование комфортной городской среды"</t>
  </si>
  <si>
    <t>Муниципальная программа "Строительство и ремонт пешеходных тротуаров на территории городского поселения "Печора"</t>
  </si>
  <si>
    <t>Администрация муниципального района "Печора"</t>
  </si>
  <si>
    <t>Муниципальная программа "Формирование комфортной городской среды муниципального образования городского поселения "Печора" на 2018-2027 годы</t>
  </si>
  <si>
    <t>Строительство и ремонт пешеходных тротуаров на территории городского поселения "Печора"</t>
  </si>
  <si>
    <t>Субсидии юридическим лицам, индивидуальным предпринимателям, а также физическим лицам - производителям товаров, работ, услуг, на возмещение затрат, связанных с выполнением работ (услуг) в отношении объектов благоустройства, находящихся на территории городского поселения "Печора"</t>
  </si>
  <si>
    <t>Управление культуры и туризма муниципального района "Печора"</t>
  </si>
  <si>
    <t>Подпрограмма  "Благоустройство дворовых и общественных территорий городского поселения "Печора"</t>
  </si>
  <si>
    <t>12 1 22 92724</t>
  </si>
  <si>
    <t>Реализация мероприятий, направленных на исполнение наказов избирателей</t>
  </si>
  <si>
    <t>03 2 22 S2130</t>
  </si>
  <si>
    <t>Реализация мероприятий по описанию местоположения границ населенных пунктов и территориальных зон</t>
  </si>
  <si>
    <t>Приложение 2</t>
  </si>
  <si>
    <t>от 20 августа 2025 года № 5-22/168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</si>
</sst>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00"/>
    <numFmt numFmtId="166" formatCode="000\ 00\ 00"/>
    <numFmt numFmtId="167" formatCode="#,##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2">
    <xf numFmtId="0" fontId="0" fillId="0" borderId="0"/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0" fontId="6" fillId="0" borderId="4">
      <alignment horizontal="left" vertical="top" wrapText="1"/>
    </xf>
    <xf numFmtId="49" fontId="7" fillId="0" borderId="5">
      <alignment horizontal="center" vertical="top" shrinkToFit="1"/>
    </xf>
    <xf numFmtId="49" fontId="7" fillId="0" borderId="5">
      <alignment horizontal="center" vertical="top" shrinkToFit="1"/>
    </xf>
    <xf numFmtId="0" fontId="7" fillId="0" borderId="5">
      <alignment horizontal="left" vertical="top" wrapText="1"/>
    </xf>
    <xf numFmtId="49" fontId="7" fillId="0" borderId="5">
      <alignment horizontal="center" vertical="top" shrinkToFit="1"/>
    </xf>
  </cellStyleXfs>
  <cellXfs count="11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5" borderId="1" xfId="0" applyNumberFormat="1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167" fontId="9" fillId="5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justify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/>
    </xf>
    <xf numFmtId="167" fontId="10" fillId="8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right" vertical="center"/>
    </xf>
    <xf numFmtId="49" fontId="10" fillId="9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justify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167" fontId="10" fillId="6" borderId="1" xfId="0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right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167" fontId="10" fillId="3" borderId="1" xfId="0" applyNumberFormat="1" applyFont="1" applyFill="1" applyBorder="1" applyAlignment="1">
      <alignment horizontal="right" vertical="center"/>
    </xf>
    <xf numFmtId="0" fontId="10" fillId="0" borderId="1" xfId="0" applyNumberFormat="1" applyFont="1" applyFill="1" applyBorder="1" applyAlignment="1">
      <alignment horizontal="justify" vertical="top" wrapText="1"/>
    </xf>
    <xf numFmtId="0" fontId="10" fillId="3" borderId="1" xfId="0" applyNumberFormat="1" applyFont="1" applyFill="1" applyBorder="1" applyAlignment="1">
      <alignment horizontal="justify" vertical="top" wrapText="1"/>
    </xf>
    <xf numFmtId="167" fontId="10" fillId="4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67" fontId="10" fillId="10" borderId="1" xfId="0" applyNumberFormat="1" applyFont="1" applyFill="1" applyBorder="1" applyAlignment="1">
      <alignment horizontal="right" vertical="center"/>
    </xf>
    <xf numFmtId="167" fontId="10" fillId="9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9" borderId="1" xfId="0" applyNumberFormat="1" applyFont="1" applyFill="1" applyBorder="1" applyAlignment="1">
      <alignment horizontal="left" vertical="center" wrapText="1"/>
    </xf>
    <xf numFmtId="0" fontId="12" fillId="0" borderId="5" xfId="10" applyNumberFormat="1" applyFont="1" applyProtection="1">
      <alignment horizontal="left" vertical="top" wrapText="1"/>
    </xf>
    <xf numFmtId="167" fontId="9" fillId="3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vertical="top" wrapText="1"/>
    </xf>
    <xf numFmtId="0" fontId="10" fillId="3" borderId="1" xfId="0" applyNumberFormat="1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49" fontId="10" fillId="9" borderId="1" xfId="0" applyNumberFormat="1" applyFont="1" applyFill="1" applyBorder="1" applyAlignment="1">
      <alignment horizontal="left" vertical="top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49" fontId="10" fillId="6" borderId="1" xfId="0" applyNumberFormat="1" applyFont="1" applyFill="1" applyBorder="1" applyAlignment="1">
      <alignment horizontal="left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justify" vertical="center" wrapText="1"/>
    </xf>
    <xf numFmtId="49" fontId="10" fillId="3" borderId="1" xfId="0" applyNumberFormat="1" applyFont="1" applyFill="1" applyBorder="1" applyAlignment="1">
      <alignment horizontal="justify" vertical="center" wrapText="1"/>
    </xf>
    <xf numFmtId="164" fontId="10" fillId="6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left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vertic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10" fillId="6" borderId="0" xfId="0" applyNumberFormat="1" applyFont="1" applyFill="1" applyBorder="1" applyAlignment="1">
      <alignment horizontal="left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164" fontId="10" fillId="6" borderId="0" xfId="0" applyNumberFormat="1" applyFont="1" applyFill="1" applyBorder="1" applyAlignment="1">
      <alignment horizontal="center" vertical="center" wrapText="1"/>
    </xf>
    <xf numFmtId="167" fontId="10" fillId="6" borderId="0" xfId="0" applyNumberFormat="1" applyFont="1" applyFill="1" applyBorder="1" applyAlignment="1">
      <alignment horizontal="right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0" fillId="9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right" vertical="center" wrapText="1"/>
    </xf>
    <xf numFmtId="167" fontId="10" fillId="6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5" fontId="10" fillId="9" borderId="1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 wrapText="1"/>
    </xf>
    <xf numFmtId="166" fontId="10" fillId="9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167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</cellXfs>
  <cellStyles count="12">
    <cellStyle name="ex65" xfId="11" xr:uid="{00000000-0005-0000-0000-000000000000}"/>
    <cellStyle name="ex76" xfId="9" xr:uid="{00000000-0005-0000-0000-000001000000}"/>
    <cellStyle name="ex82" xfId="10" xr:uid="{00000000-0005-0000-0000-000002000000}"/>
    <cellStyle name="ex84" xfId="1" xr:uid="{00000000-0005-0000-0000-000003000000}"/>
    <cellStyle name="ex85" xfId="2" xr:uid="{00000000-0005-0000-0000-000004000000}"/>
    <cellStyle name="ex88" xfId="3" xr:uid="{00000000-0005-0000-0000-000005000000}"/>
    <cellStyle name="ex89" xfId="4" xr:uid="{00000000-0005-0000-0000-000006000000}"/>
    <cellStyle name="ex92" xfId="5" xr:uid="{00000000-0005-0000-0000-000007000000}"/>
    <cellStyle name="ex93" xfId="6" xr:uid="{00000000-0005-0000-0000-000008000000}"/>
    <cellStyle name="ex96" xfId="7" xr:uid="{00000000-0005-0000-0000-000009000000}"/>
    <cellStyle name="ex97" xfId="8" xr:uid="{00000000-0005-0000-0000-00000A000000}"/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Q310"/>
  <sheetViews>
    <sheetView showGridLines="0" tabSelected="1" showRuler="0" view="pageBreakPreview" zoomScale="90" zoomScaleNormal="100" zoomScaleSheetLayoutView="90" workbookViewId="0">
      <selection activeCell="F3" sqref="F3:K3"/>
    </sheetView>
  </sheetViews>
  <sheetFormatPr defaultColWidth="9.140625" defaultRowHeight="12.75" x14ac:dyDescent="0.2"/>
  <cols>
    <col min="1" max="1" width="63.85546875" style="1" customWidth="1"/>
    <col min="2" max="2" width="8.140625" style="1" customWidth="1"/>
    <col min="3" max="3" width="6.140625" style="1" customWidth="1"/>
    <col min="4" max="4" width="5.85546875" style="1" customWidth="1"/>
    <col min="5" max="5" width="18.42578125" style="1" customWidth="1"/>
    <col min="6" max="6" width="13.7109375" style="1" customWidth="1"/>
    <col min="7" max="7" width="13.7109375" style="1" hidden="1" customWidth="1"/>
    <col min="8" max="8" width="13.85546875" style="1" hidden="1" customWidth="1"/>
    <col min="9" max="9" width="18.42578125" style="1" customWidth="1"/>
    <col min="10" max="10" width="17.28515625" style="1" customWidth="1"/>
    <col min="11" max="11" width="17.140625" style="1" customWidth="1"/>
    <col min="12" max="13" width="9.140625" style="1"/>
    <col min="14" max="14" width="11.28515625" style="1" customWidth="1"/>
    <col min="15" max="15" width="11.85546875" style="1" customWidth="1"/>
    <col min="16" max="16" width="13.28515625" style="1" customWidth="1"/>
    <col min="17" max="16384" width="9.140625" style="1"/>
  </cols>
  <sheetData>
    <row r="1" spans="1:17" ht="18.75" customHeight="1" x14ac:dyDescent="0.3">
      <c r="D1" s="111" t="s">
        <v>251</v>
      </c>
      <c r="E1" s="111"/>
      <c r="F1" s="111"/>
      <c r="G1" s="111"/>
      <c r="H1" s="111"/>
      <c r="I1" s="111"/>
      <c r="J1" s="111"/>
      <c r="K1" s="111"/>
    </row>
    <row r="2" spans="1:17" ht="18.75" customHeight="1" x14ac:dyDescent="0.3">
      <c r="A2" s="3"/>
      <c r="B2" s="2"/>
      <c r="C2" s="4"/>
      <c r="D2" s="10"/>
      <c r="E2" s="111" t="s">
        <v>107</v>
      </c>
      <c r="F2" s="111"/>
      <c r="G2" s="111"/>
      <c r="H2" s="111"/>
      <c r="I2" s="111"/>
      <c r="J2" s="111"/>
      <c r="K2" s="111"/>
      <c r="M2" s="9"/>
    </row>
    <row r="3" spans="1:17" ht="18.75" customHeight="1" x14ac:dyDescent="0.3">
      <c r="A3" s="8"/>
      <c r="B3" s="2"/>
      <c r="C3" s="4"/>
      <c r="D3" s="93"/>
      <c r="E3" s="93"/>
      <c r="F3" s="111" t="s">
        <v>252</v>
      </c>
      <c r="G3" s="111"/>
      <c r="H3" s="111"/>
      <c r="I3" s="111"/>
      <c r="J3" s="111"/>
      <c r="K3" s="111"/>
    </row>
    <row r="4" spans="1:17" ht="18.75" x14ac:dyDescent="0.3">
      <c r="A4" s="8"/>
      <c r="B4" s="2"/>
      <c r="C4" s="4"/>
      <c r="D4" s="93"/>
      <c r="E4" s="96"/>
      <c r="F4" s="96"/>
      <c r="G4" s="96"/>
      <c r="H4" s="96"/>
      <c r="I4" s="96"/>
      <c r="J4" s="96"/>
      <c r="K4" s="96"/>
      <c r="L4" s="93"/>
      <c r="M4" s="93"/>
      <c r="N4" s="93"/>
    </row>
    <row r="5" spans="1:17" ht="18" customHeight="1" x14ac:dyDescent="0.3">
      <c r="A5" s="8"/>
      <c r="B5" s="95"/>
      <c r="C5" s="4"/>
      <c r="D5" s="111" t="s">
        <v>106</v>
      </c>
      <c r="E5" s="111"/>
      <c r="F5" s="111"/>
      <c r="G5" s="111"/>
      <c r="H5" s="111"/>
      <c r="I5" s="111"/>
      <c r="J5" s="111"/>
      <c r="K5" s="111" t="s">
        <v>106</v>
      </c>
      <c r="L5" s="94"/>
      <c r="M5" s="94"/>
      <c r="N5" s="94"/>
      <c r="O5" s="94"/>
      <c r="P5" s="94"/>
      <c r="Q5" s="94"/>
    </row>
    <row r="6" spans="1:17" customFormat="1" ht="20.25" customHeight="1" x14ac:dyDescent="0.3">
      <c r="K6" s="97" t="s">
        <v>107</v>
      </c>
      <c r="L6" s="94"/>
      <c r="M6" s="94"/>
      <c r="N6" s="94"/>
      <c r="O6" s="94"/>
      <c r="P6" s="94"/>
    </row>
    <row r="7" spans="1:17" ht="20.25" customHeight="1" x14ac:dyDescent="0.3">
      <c r="A7" s="8"/>
      <c r="B7" s="2"/>
      <c r="C7" s="4"/>
      <c r="D7" s="93"/>
      <c r="E7" s="93"/>
      <c r="F7" s="93"/>
      <c r="G7" s="93"/>
      <c r="H7" s="93"/>
      <c r="I7" s="93"/>
      <c r="J7" s="98"/>
      <c r="K7" s="97" t="s">
        <v>215</v>
      </c>
      <c r="L7" s="93"/>
      <c r="M7" s="93"/>
      <c r="N7" s="93"/>
      <c r="O7" s="93"/>
      <c r="P7" s="93"/>
    </row>
    <row r="8" spans="1:17" ht="19.5" customHeight="1" x14ac:dyDescent="0.3">
      <c r="A8" s="8"/>
      <c r="B8" s="2"/>
      <c r="C8" s="4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</row>
    <row r="9" spans="1:17" ht="42" customHeight="1" x14ac:dyDescent="0.3">
      <c r="A9" s="112" t="s">
        <v>202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</row>
    <row r="10" spans="1:17" ht="24" customHeight="1" x14ac:dyDescent="0.2">
      <c r="A10" s="8"/>
      <c r="B10" s="8"/>
      <c r="C10" s="8"/>
      <c r="D10" s="8"/>
      <c r="E10" s="8"/>
      <c r="F10" s="8"/>
      <c r="G10" s="8"/>
      <c r="H10" s="8"/>
    </row>
    <row r="11" spans="1:17" ht="17.25" customHeight="1" x14ac:dyDescent="0.25">
      <c r="A11" s="114" t="s">
        <v>0</v>
      </c>
      <c r="B11" s="114" t="s">
        <v>1</v>
      </c>
      <c r="C11" s="115" t="s">
        <v>2</v>
      </c>
      <c r="D11" s="115"/>
      <c r="E11" s="114" t="s">
        <v>5</v>
      </c>
      <c r="F11" s="114" t="s">
        <v>6</v>
      </c>
      <c r="G11" s="114" t="s">
        <v>154</v>
      </c>
      <c r="H11" s="114" t="s">
        <v>214</v>
      </c>
      <c r="I11" s="113" t="s">
        <v>203</v>
      </c>
      <c r="J11" s="113"/>
      <c r="K11" s="113"/>
    </row>
    <row r="12" spans="1:17" ht="33" customHeight="1" x14ac:dyDescent="0.2">
      <c r="A12" s="114"/>
      <c r="B12" s="114"/>
      <c r="C12" s="11" t="s">
        <v>3</v>
      </c>
      <c r="D12" s="11" t="s">
        <v>4</v>
      </c>
      <c r="E12" s="114"/>
      <c r="F12" s="114"/>
      <c r="G12" s="114"/>
      <c r="H12" s="114"/>
      <c r="I12" s="12" t="s">
        <v>154</v>
      </c>
      <c r="J12" s="12" t="s">
        <v>204</v>
      </c>
      <c r="K12" s="12" t="s">
        <v>201</v>
      </c>
    </row>
    <row r="13" spans="1:17" ht="16.5" x14ac:dyDescent="0.2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4">
        <v>9</v>
      </c>
      <c r="J13" s="14">
        <v>10</v>
      </c>
      <c r="K13" s="14">
        <v>11</v>
      </c>
    </row>
    <row r="14" spans="1:17" ht="16.5" x14ac:dyDescent="0.2">
      <c r="A14" s="11" t="s">
        <v>14</v>
      </c>
      <c r="B14" s="11"/>
      <c r="C14" s="11"/>
      <c r="D14" s="11"/>
      <c r="E14" s="11"/>
      <c r="F14" s="11"/>
      <c r="G14" s="15">
        <f>G15+G207+G282+G297</f>
        <v>297101.59999999998</v>
      </c>
      <c r="H14" s="15">
        <f>H15+H207+H282+H297</f>
        <v>12065.599999999999</v>
      </c>
      <c r="I14" s="15">
        <f>I15+I207+I282+I297</f>
        <v>309167.2</v>
      </c>
      <c r="J14" s="15">
        <f>J15+J207</f>
        <v>256633.3</v>
      </c>
      <c r="K14" s="15">
        <f>K15+K207</f>
        <v>268871.99999999994</v>
      </c>
      <c r="L14" s="5"/>
      <c r="M14" s="5"/>
    </row>
    <row r="15" spans="1:17" ht="16.5" x14ac:dyDescent="0.2">
      <c r="A15" s="16" t="s">
        <v>241</v>
      </c>
      <c r="B15" s="17">
        <v>920</v>
      </c>
      <c r="C15" s="17" t="s">
        <v>7</v>
      </c>
      <c r="D15" s="17" t="s">
        <v>7</v>
      </c>
      <c r="E15" s="17" t="s">
        <v>7</v>
      </c>
      <c r="F15" s="17" t="s">
        <v>7</v>
      </c>
      <c r="G15" s="18">
        <f>G16+G34+G56+G101+G176+G205</f>
        <v>216456.59999999998</v>
      </c>
      <c r="H15" s="18">
        <f>H16+H34+H56+H101+H176+H205</f>
        <v>12034.599999999999</v>
      </c>
      <c r="I15" s="18">
        <f>I16+I34+I56+I101+I176+I205</f>
        <v>228491.19999999998</v>
      </c>
      <c r="J15" s="18">
        <f>J16+J34+J56+J101+J176+J205</f>
        <v>180641.59999999998</v>
      </c>
      <c r="K15" s="18">
        <f>K16+K34+K56+K101+K176+K205</f>
        <v>192679.79999999996</v>
      </c>
      <c r="L15" s="5"/>
      <c r="M15" s="5"/>
    </row>
    <row r="16" spans="1:17" ht="16.5" x14ac:dyDescent="0.2">
      <c r="A16" s="19" t="s">
        <v>8</v>
      </c>
      <c r="B16" s="20">
        <v>920</v>
      </c>
      <c r="C16" s="20" t="s">
        <v>9</v>
      </c>
      <c r="D16" s="20" t="s">
        <v>25</v>
      </c>
      <c r="E16" s="20" t="s">
        <v>7</v>
      </c>
      <c r="F16" s="20" t="s">
        <v>7</v>
      </c>
      <c r="G16" s="21">
        <f>G17+G23</f>
        <v>2089</v>
      </c>
      <c r="H16" s="21">
        <f>H17+H23</f>
        <v>6538.9</v>
      </c>
      <c r="I16" s="21">
        <f>I17+I23</f>
        <v>8627.9</v>
      </c>
      <c r="J16" s="21">
        <f t="shared" ref="J16:K16" si="0">J17+J23</f>
        <v>1745.1</v>
      </c>
      <c r="K16" s="21">
        <f t="shared" si="0"/>
        <v>2180</v>
      </c>
      <c r="L16" s="5"/>
      <c r="M16" s="5"/>
    </row>
    <row r="17" spans="1:13" s="6" customFormat="1" ht="49.5" x14ac:dyDescent="0.2">
      <c r="A17" s="22" t="s">
        <v>15</v>
      </c>
      <c r="B17" s="23" t="s">
        <v>22</v>
      </c>
      <c r="C17" s="24">
        <v>1</v>
      </c>
      <c r="D17" s="24">
        <v>3</v>
      </c>
      <c r="E17" s="25"/>
      <c r="F17" s="26" t="s">
        <v>7</v>
      </c>
      <c r="G17" s="27">
        <f t="shared" ref="G17:K18" si="1">G18</f>
        <v>545</v>
      </c>
      <c r="H17" s="27">
        <f t="shared" si="1"/>
        <v>0</v>
      </c>
      <c r="I17" s="27">
        <f t="shared" si="1"/>
        <v>545</v>
      </c>
      <c r="J17" s="27">
        <f t="shared" si="1"/>
        <v>522</v>
      </c>
      <c r="K17" s="27">
        <f t="shared" si="1"/>
        <v>530</v>
      </c>
      <c r="L17" s="5"/>
      <c r="M17" s="5"/>
    </row>
    <row r="18" spans="1:13" ht="16.5" x14ac:dyDescent="0.2">
      <c r="A18" s="28" t="s">
        <v>36</v>
      </c>
      <c r="B18" s="23" t="s">
        <v>22</v>
      </c>
      <c r="C18" s="24">
        <v>1</v>
      </c>
      <c r="D18" s="24">
        <v>3</v>
      </c>
      <c r="E18" s="29" t="s">
        <v>80</v>
      </c>
      <c r="F18" s="23" t="s">
        <v>7</v>
      </c>
      <c r="G18" s="27">
        <f t="shared" si="1"/>
        <v>545</v>
      </c>
      <c r="H18" s="27">
        <f t="shared" si="1"/>
        <v>0</v>
      </c>
      <c r="I18" s="27">
        <f t="shared" si="1"/>
        <v>545</v>
      </c>
      <c r="J18" s="27">
        <f t="shared" si="1"/>
        <v>522</v>
      </c>
      <c r="K18" s="27">
        <f t="shared" si="1"/>
        <v>530</v>
      </c>
      <c r="L18" s="5"/>
      <c r="M18" s="5"/>
    </row>
    <row r="19" spans="1:13" ht="33" x14ac:dyDescent="0.2">
      <c r="A19" s="30" t="s">
        <v>37</v>
      </c>
      <c r="B19" s="23" t="s">
        <v>22</v>
      </c>
      <c r="C19" s="24">
        <v>1</v>
      </c>
      <c r="D19" s="24">
        <v>3</v>
      </c>
      <c r="E19" s="29" t="s">
        <v>81</v>
      </c>
      <c r="F19" s="23"/>
      <c r="G19" s="27">
        <f t="shared" ref="G19:K20" si="2">G20</f>
        <v>545</v>
      </c>
      <c r="H19" s="27">
        <f t="shared" si="2"/>
        <v>0</v>
      </c>
      <c r="I19" s="27">
        <f t="shared" si="2"/>
        <v>545</v>
      </c>
      <c r="J19" s="27">
        <f t="shared" si="2"/>
        <v>522</v>
      </c>
      <c r="K19" s="27">
        <f t="shared" si="2"/>
        <v>530</v>
      </c>
      <c r="L19" s="5"/>
      <c r="M19" s="5"/>
    </row>
    <row r="20" spans="1:13" ht="33" x14ac:dyDescent="0.2">
      <c r="A20" s="31" t="s">
        <v>95</v>
      </c>
      <c r="B20" s="23" t="s">
        <v>22</v>
      </c>
      <c r="C20" s="24">
        <v>1</v>
      </c>
      <c r="D20" s="24">
        <v>3</v>
      </c>
      <c r="E20" s="29" t="s">
        <v>81</v>
      </c>
      <c r="F20" s="32" t="s">
        <v>38</v>
      </c>
      <c r="G20" s="27">
        <f t="shared" ref="G20:I21" si="3">G21</f>
        <v>545</v>
      </c>
      <c r="H20" s="27">
        <f t="shared" si="3"/>
        <v>0</v>
      </c>
      <c r="I20" s="27">
        <f t="shared" si="3"/>
        <v>545</v>
      </c>
      <c r="J20" s="27">
        <f t="shared" si="2"/>
        <v>522</v>
      </c>
      <c r="K20" s="27">
        <f t="shared" si="2"/>
        <v>530</v>
      </c>
      <c r="L20" s="5"/>
      <c r="M20" s="5"/>
    </row>
    <row r="21" spans="1:13" ht="33" x14ac:dyDescent="0.2">
      <c r="A21" s="31" t="s">
        <v>62</v>
      </c>
      <c r="B21" s="23" t="s">
        <v>22</v>
      </c>
      <c r="C21" s="24">
        <v>1</v>
      </c>
      <c r="D21" s="24">
        <v>3</v>
      </c>
      <c r="E21" s="29" t="s">
        <v>81</v>
      </c>
      <c r="F21" s="32" t="s">
        <v>39</v>
      </c>
      <c r="G21" s="27">
        <f t="shared" si="3"/>
        <v>545</v>
      </c>
      <c r="H21" s="27">
        <f t="shared" si="3"/>
        <v>0</v>
      </c>
      <c r="I21" s="27">
        <f t="shared" si="3"/>
        <v>545</v>
      </c>
      <c r="J21" s="27">
        <f t="shared" ref="J21:K21" si="4">J22</f>
        <v>522</v>
      </c>
      <c r="K21" s="27">
        <f t="shared" si="4"/>
        <v>530</v>
      </c>
      <c r="L21" s="5"/>
      <c r="M21" s="5"/>
    </row>
    <row r="22" spans="1:13" ht="16.5" x14ac:dyDescent="0.2">
      <c r="A22" s="33" t="s">
        <v>103</v>
      </c>
      <c r="B22" s="34" t="s">
        <v>22</v>
      </c>
      <c r="C22" s="35" t="s">
        <v>9</v>
      </c>
      <c r="D22" s="35" t="s">
        <v>10</v>
      </c>
      <c r="E22" s="35" t="s">
        <v>81</v>
      </c>
      <c r="F22" s="36" t="s">
        <v>31</v>
      </c>
      <c r="G22" s="37">
        <v>545</v>
      </c>
      <c r="H22" s="37"/>
      <c r="I22" s="37">
        <f>G22+H22</f>
        <v>545</v>
      </c>
      <c r="J22" s="37">
        <v>522</v>
      </c>
      <c r="K22" s="37">
        <v>530</v>
      </c>
      <c r="L22" s="5"/>
      <c r="M22" s="5"/>
    </row>
    <row r="23" spans="1:13" ht="16.5" x14ac:dyDescent="0.2">
      <c r="A23" s="22" t="s">
        <v>27</v>
      </c>
      <c r="B23" s="38" t="s">
        <v>22</v>
      </c>
      <c r="C23" s="38" t="s">
        <v>9</v>
      </c>
      <c r="D23" s="38" t="s">
        <v>28</v>
      </c>
      <c r="E23" s="38"/>
      <c r="F23" s="38"/>
      <c r="G23" s="39">
        <f>G24</f>
        <v>1544</v>
      </c>
      <c r="H23" s="39">
        <f>H24</f>
        <v>6538.9</v>
      </c>
      <c r="I23" s="39">
        <f>I24</f>
        <v>8082.9</v>
      </c>
      <c r="J23" s="39">
        <f t="shared" ref="J23:K23" si="5">J24</f>
        <v>1223.0999999999999</v>
      </c>
      <c r="K23" s="39">
        <f t="shared" si="5"/>
        <v>1650</v>
      </c>
      <c r="L23" s="5"/>
      <c r="M23" s="5"/>
    </row>
    <row r="24" spans="1:13" ht="16.5" x14ac:dyDescent="0.2">
      <c r="A24" s="28" t="s">
        <v>36</v>
      </c>
      <c r="B24" s="38" t="s">
        <v>22</v>
      </c>
      <c r="C24" s="40" t="s">
        <v>9</v>
      </c>
      <c r="D24" s="40" t="s">
        <v>28</v>
      </c>
      <c r="E24" s="29" t="s">
        <v>80</v>
      </c>
      <c r="F24" s="29"/>
      <c r="G24" s="41">
        <f t="shared" ref="G24:K24" si="6">G25</f>
        <v>1544</v>
      </c>
      <c r="H24" s="41">
        <f t="shared" si="6"/>
        <v>6538.9</v>
      </c>
      <c r="I24" s="41">
        <f t="shared" si="6"/>
        <v>8082.9</v>
      </c>
      <c r="J24" s="41">
        <f t="shared" si="6"/>
        <v>1223.0999999999999</v>
      </c>
      <c r="K24" s="41">
        <f t="shared" si="6"/>
        <v>1650</v>
      </c>
      <c r="L24" s="5"/>
      <c r="M24" s="5"/>
    </row>
    <row r="25" spans="1:13" ht="33" x14ac:dyDescent="0.2">
      <c r="A25" s="28" t="s">
        <v>128</v>
      </c>
      <c r="B25" s="38" t="s">
        <v>22</v>
      </c>
      <c r="C25" s="40" t="s">
        <v>9</v>
      </c>
      <c r="D25" s="40" t="s">
        <v>28</v>
      </c>
      <c r="E25" s="32" t="s">
        <v>127</v>
      </c>
      <c r="F25" s="29"/>
      <c r="G25" s="41">
        <f>G29</f>
        <v>1544</v>
      </c>
      <c r="H25" s="41">
        <f>H26+H29</f>
        <v>6538.9</v>
      </c>
      <c r="I25" s="41">
        <f t="shared" ref="I25:K25" si="7">I26+I29</f>
        <v>8082.9</v>
      </c>
      <c r="J25" s="41">
        <f t="shared" si="7"/>
        <v>1223.0999999999999</v>
      </c>
      <c r="K25" s="41">
        <f t="shared" si="7"/>
        <v>1650</v>
      </c>
      <c r="L25" s="5"/>
      <c r="M25" s="5"/>
    </row>
    <row r="26" spans="1:13" ht="33" x14ac:dyDescent="0.2">
      <c r="A26" s="31" t="s">
        <v>95</v>
      </c>
      <c r="B26" s="38" t="s">
        <v>22</v>
      </c>
      <c r="C26" s="38" t="s">
        <v>9</v>
      </c>
      <c r="D26" s="38" t="s">
        <v>28</v>
      </c>
      <c r="E26" s="32" t="s">
        <v>127</v>
      </c>
      <c r="F26" s="32" t="s">
        <v>38</v>
      </c>
      <c r="G26" s="41">
        <f>G27</f>
        <v>0</v>
      </c>
      <c r="H26" s="41">
        <f t="shared" ref="H26:K26" si="8">H27</f>
        <v>1560.6</v>
      </c>
      <c r="I26" s="41">
        <f t="shared" si="8"/>
        <v>1560.6</v>
      </c>
      <c r="J26" s="41">
        <f t="shared" si="8"/>
        <v>0</v>
      </c>
      <c r="K26" s="41">
        <f t="shared" si="8"/>
        <v>0</v>
      </c>
      <c r="L26" s="5"/>
      <c r="M26" s="5"/>
    </row>
    <row r="27" spans="1:13" ht="33" x14ac:dyDescent="0.2">
      <c r="A27" s="31" t="s">
        <v>62</v>
      </c>
      <c r="B27" s="38" t="s">
        <v>22</v>
      </c>
      <c r="C27" s="40" t="s">
        <v>9</v>
      </c>
      <c r="D27" s="40" t="s">
        <v>28</v>
      </c>
      <c r="E27" s="32" t="s">
        <v>127</v>
      </c>
      <c r="F27" s="32" t="s">
        <v>39</v>
      </c>
      <c r="G27" s="41">
        <f>G28</f>
        <v>0</v>
      </c>
      <c r="H27" s="41">
        <f t="shared" ref="H27:K27" si="9">H28</f>
        <v>1560.6</v>
      </c>
      <c r="I27" s="41">
        <f t="shared" si="9"/>
        <v>1560.6</v>
      </c>
      <c r="J27" s="41">
        <f t="shared" si="9"/>
        <v>0</v>
      </c>
      <c r="K27" s="41">
        <f t="shared" si="9"/>
        <v>0</v>
      </c>
      <c r="L27" s="5"/>
      <c r="M27" s="5"/>
    </row>
    <row r="28" spans="1:13" ht="16.5" x14ac:dyDescent="0.2">
      <c r="A28" s="43" t="s">
        <v>103</v>
      </c>
      <c r="B28" s="42" t="s">
        <v>22</v>
      </c>
      <c r="C28" s="103" t="s">
        <v>9</v>
      </c>
      <c r="D28" s="103" t="s">
        <v>28</v>
      </c>
      <c r="E28" s="42" t="s">
        <v>127</v>
      </c>
      <c r="F28" s="57" t="s">
        <v>31</v>
      </c>
      <c r="G28" s="59">
        <v>0</v>
      </c>
      <c r="H28" s="59">
        <f>1508.3+52.3</f>
        <v>1560.6</v>
      </c>
      <c r="I28" s="59">
        <f>G28+H28</f>
        <v>1560.6</v>
      </c>
      <c r="J28" s="59">
        <v>0</v>
      </c>
      <c r="K28" s="59">
        <v>0</v>
      </c>
      <c r="L28" s="5"/>
      <c r="M28" s="5"/>
    </row>
    <row r="29" spans="1:13" ht="16.5" x14ac:dyDescent="0.2">
      <c r="A29" s="31" t="s">
        <v>40</v>
      </c>
      <c r="B29" s="38" t="s">
        <v>22</v>
      </c>
      <c r="C29" s="40" t="s">
        <v>9</v>
      </c>
      <c r="D29" s="40" t="s">
        <v>28</v>
      </c>
      <c r="E29" s="32" t="s">
        <v>127</v>
      </c>
      <c r="F29" s="29" t="s">
        <v>41</v>
      </c>
      <c r="G29" s="41">
        <f>G32+G30</f>
        <v>1544</v>
      </c>
      <c r="H29" s="41">
        <f t="shared" ref="H29:K29" si="10">H32+H30</f>
        <v>4978.3</v>
      </c>
      <c r="I29" s="41">
        <f t="shared" si="10"/>
        <v>6522.3</v>
      </c>
      <c r="J29" s="41">
        <f t="shared" si="10"/>
        <v>1223.0999999999999</v>
      </c>
      <c r="K29" s="41">
        <f t="shared" si="10"/>
        <v>1650</v>
      </c>
      <c r="L29" s="5"/>
      <c r="M29" s="5"/>
    </row>
    <row r="30" spans="1:13" ht="16.5" x14ac:dyDescent="0.2">
      <c r="A30" s="31" t="s">
        <v>218</v>
      </c>
      <c r="B30" s="38" t="s">
        <v>22</v>
      </c>
      <c r="C30" s="40" t="s">
        <v>9</v>
      </c>
      <c r="D30" s="40" t="s">
        <v>28</v>
      </c>
      <c r="E30" s="32" t="s">
        <v>127</v>
      </c>
      <c r="F30" s="29" t="s">
        <v>219</v>
      </c>
      <c r="G30" s="41">
        <f>G31</f>
        <v>0</v>
      </c>
      <c r="H30" s="41">
        <f t="shared" ref="H30:K30" si="11">H31</f>
        <v>1348.5</v>
      </c>
      <c r="I30" s="41">
        <f t="shared" si="11"/>
        <v>1348.5</v>
      </c>
      <c r="J30" s="41">
        <f t="shared" si="11"/>
        <v>0</v>
      </c>
      <c r="K30" s="41">
        <f t="shared" si="11"/>
        <v>0</v>
      </c>
      <c r="L30" s="5"/>
      <c r="M30" s="5"/>
    </row>
    <row r="31" spans="1:13" ht="52.5" customHeight="1" x14ac:dyDescent="0.2">
      <c r="A31" s="31" t="s">
        <v>220</v>
      </c>
      <c r="B31" s="38" t="s">
        <v>22</v>
      </c>
      <c r="C31" s="40" t="s">
        <v>9</v>
      </c>
      <c r="D31" s="40" t="s">
        <v>28</v>
      </c>
      <c r="E31" s="32" t="s">
        <v>127</v>
      </c>
      <c r="F31" s="29" t="s">
        <v>221</v>
      </c>
      <c r="G31" s="41">
        <v>0</v>
      </c>
      <c r="H31" s="41">
        <f>30+482.3+36.2+800</f>
        <v>1348.5</v>
      </c>
      <c r="I31" s="41">
        <f>H31+G31</f>
        <v>1348.5</v>
      </c>
      <c r="J31" s="41">
        <v>0</v>
      </c>
      <c r="K31" s="41">
        <v>0</v>
      </c>
      <c r="L31" s="5"/>
      <c r="M31" s="5"/>
    </row>
    <row r="32" spans="1:13" ht="16.5" x14ac:dyDescent="0.2">
      <c r="A32" s="31" t="s">
        <v>42</v>
      </c>
      <c r="B32" s="38" t="s">
        <v>22</v>
      </c>
      <c r="C32" s="40" t="s">
        <v>9</v>
      </c>
      <c r="D32" s="40" t="s">
        <v>28</v>
      </c>
      <c r="E32" s="32" t="s">
        <v>127</v>
      </c>
      <c r="F32" s="29" t="s">
        <v>43</v>
      </c>
      <c r="G32" s="41">
        <f t="shared" ref="G32:I32" si="12">G33</f>
        <v>1544</v>
      </c>
      <c r="H32" s="41">
        <f t="shared" si="12"/>
        <v>3629.8</v>
      </c>
      <c r="I32" s="41">
        <f t="shared" si="12"/>
        <v>5173.8</v>
      </c>
      <c r="J32" s="41">
        <f t="shared" ref="J32:K32" si="13">J33</f>
        <v>1223.0999999999999</v>
      </c>
      <c r="K32" s="41">
        <f t="shared" si="13"/>
        <v>1650</v>
      </c>
      <c r="L32" s="5"/>
      <c r="M32" s="5"/>
    </row>
    <row r="33" spans="1:13" ht="16.5" x14ac:dyDescent="0.2">
      <c r="A33" s="43" t="s">
        <v>79</v>
      </c>
      <c r="B33" s="35" t="s">
        <v>22</v>
      </c>
      <c r="C33" s="44" t="s">
        <v>9</v>
      </c>
      <c r="D33" s="44" t="s">
        <v>28</v>
      </c>
      <c r="E33" s="42" t="s">
        <v>127</v>
      </c>
      <c r="F33" s="34" t="s">
        <v>78</v>
      </c>
      <c r="G33" s="45">
        <v>1544</v>
      </c>
      <c r="H33" s="106">
        <f>-13.1+100-130+88-0.1+560+14+1500+178.6+0.1+1030+302.3</f>
        <v>3629.8</v>
      </c>
      <c r="I33" s="45">
        <f>G33+H33</f>
        <v>5173.8</v>
      </c>
      <c r="J33" s="45">
        <f>1223.1-0.1+0.1</f>
        <v>1223.0999999999999</v>
      </c>
      <c r="K33" s="45">
        <v>1650</v>
      </c>
      <c r="L33" s="5"/>
      <c r="M33" s="5"/>
    </row>
    <row r="34" spans="1:13" ht="33" x14ac:dyDescent="0.2">
      <c r="A34" s="46" t="s">
        <v>44</v>
      </c>
      <c r="B34" s="47" t="s">
        <v>22</v>
      </c>
      <c r="C34" s="47" t="s">
        <v>10</v>
      </c>
      <c r="D34" s="47" t="s">
        <v>25</v>
      </c>
      <c r="E34" s="47"/>
      <c r="F34" s="47"/>
      <c r="G34" s="48">
        <f t="shared" ref="G34:K34" si="14">G35</f>
        <v>4710</v>
      </c>
      <c r="H34" s="48">
        <f t="shared" si="14"/>
        <v>-484.3</v>
      </c>
      <c r="I34" s="48">
        <f t="shared" si="14"/>
        <v>4225.7</v>
      </c>
      <c r="J34" s="48">
        <f t="shared" si="14"/>
        <v>3410</v>
      </c>
      <c r="K34" s="48">
        <f t="shared" si="14"/>
        <v>6410</v>
      </c>
      <c r="L34" s="5"/>
      <c r="M34" s="5"/>
    </row>
    <row r="35" spans="1:13" ht="49.5" x14ac:dyDescent="0.2">
      <c r="A35" s="22" t="s">
        <v>126</v>
      </c>
      <c r="B35" s="38" t="s">
        <v>22</v>
      </c>
      <c r="C35" s="38" t="s">
        <v>10</v>
      </c>
      <c r="D35" s="38" t="s">
        <v>24</v>
      </c>
      <c r="E35" s="38"/>
      <c r="F35" s="38"/>
      <c r="G35" s="39">
        <f>G43+G36</f>
        <v>4710</v>
      </c>
      <c r="H35" s="39">
        <f>H43+H36</f>
        <v>-484.3</v>
      </c>
      <c r="I35" s="39">
        <f>I43+I36</f>
        <v>4225.7</v>
      </c>
      <c r="J35" s="39">
        <f t="shared" ref="J35:K35" si="15">J43+J36</f>
        <v>3410</v>
      </c>
      <c r="K35" s="39">
        <f t="shared" si="15"/>
        <v>6410</v>
      </c>
      <c r="L35" s="5"/>
      <c r="M35" s="5"/>
    </row>
    <row r="36" spans="1:13" ht="33" x14ac:dyDescent="0.2">
      <c r="A36" s="22" t="s">
        <v>188</v>
      </c>
      <c r="B36" s="38" t="s">
        <v>22</v>
      </c>
      <c r="C36" s="38" t="s">
        <v>10</v>
      </c>
      <c r="D36" s="38" t="s">
        <v>24</v>
      </c>
      <c r="E36" s="38" t="s">
        <v>180</v>
      </c>
      <c r="F36" s="38"/>
      <c r="G36" s="39">
        <f t="shared" ref="G36:I41" si="16">G37</f>
        <v>0</v>
      </c>
      <c r="H36" s="39">
        <f t="shared" si="16"/>
        <v>0</v>
      </c>
      <c r="I36" s="39">
        <f t="shared" si="16"/>
        <v>0</v>
      </c>
      <c r="J36" s="39">
        <f t="shared" ref="J36:K41" si="17">J37</f>
        <v>600</v>
      </c>
      <c r="K36" s="39">
        <f t="shared" si="17"/>
        <v>3600</v>
      </c>
      <c r="L36" s="5"/>
      <c r="M36" s="5"/>
    </row>
    <row r="37" spans="1:13" ht="33" x14ac:dyDescent="0.2">
      <c r="A37" s="22" t="s">
        <v>182</v>
      </c>
      <c r="B37" s="38" t="s">
        <v>22</v>
      </c>
      <c r="C37" s="38" t="s">
        <v>10</v>
      </c>
      <c r="D37" s="38" t="s">
        <v>24</v>
      </c>
      <c r="E37" s="38" t="s">
        <v>181</v>
      </c>
      <c r="F37" s="38"/>
      <c r="G37" s="39">
        <f t="shared" si="16"/>
        <v>0</v>
      </c>
      <c r="H37" s="39">
        <f t="shared" si="16"/>
        <v>0</v>
      </c>
      <c r="I37" s="39">
        <f t="shared" si="16"/>
        <v>0</v>
      </c>
      <c r="J37" s="39">
        <f t="shared" si="17"/>
        <v>600</v>
      </c>
      <c r="K37" s="39">
        <f t="shared" si="17"/>
        <v>3600</v>
      </c>
      <c r="L37" s="5"/>
      <c r="M37" s="5"/>
    </row>
    <row r="38" spans="1:13" ht="16.5" x14ac:dyDescent="0.2">
      <c r="A38" s="22" t="s">
        <v>184</v>
      </c>
      <c r="B38" s="38" t="s">
        <v>22</v>
      </c>
      <c r="C38" s="38" t="s">
        <v>10</v>
      </c>
      <c r="D38" s="38" t="s">
        <v>24</v>
      </c>
      <c r="E38" s="38" t="s">
        <v>183</v>
      </c>
      <c r="F38" s="38"/>
      <c r="G38" s="39">
        <f t="shared" si="16"/>
        <v>0</v>
      </c>
      <c r="H38" s="39">
        <f t="shared" si="16"/>
        <v>0</v>
      </c>
      <c r="I38" s="39">
        <f t="shared" si="16"/>
        <v>0</v>
      </c>
      <c r="J38" s="39">
        <f t="shared" si="17"/>
        <v>600</v>
      </c>
      <c r="K38" s="39">
        <f t="shared" si="17"/>
        <v>3600</v>
      </c>
      <c r="L38" s="5"/>
      <c r="M38" s="5"/>
    </row>
    <row r="39" spans="1:13" ht="82.5" x14ac:dyDescent="0.2">
      <c r="A39" s="22" t="s">
        <v>186</v>
      </c>
      <c r="B39" s="38" t="s">
        <v>22</v>
      </c>
      <c r="C39" s="38" t="s">
        <v>10</v>
      </c>
      <c r="D39" s="38" t="s">
        <v>24</v>
      </c>
      <c r="E39" s="38" t="s">
        <v>185</v>
      </c>
      <c r="F39" s="38"/>
      <c r="G39" s="39">
        <f t="shared" si="16"/>
        <v>0</v>
      </c>
      <c r="H39" s="39">
        <f t="shared" si="16"/>
        <v>0</v>
      </c>
      <c r="I39" s="39">
        <f t="shared" si="16"/>
        <v>0</v>
      </c>
      <c r="J39" s="39">
        <f t="shared" si="17"/>
        <v>600</v>
      </c>
      <c r="K39" s="39">
        <f t="shared" si="17"/>
        <v>3600</v>
      </c>
      <c r="L39" s="5"/>
      <c r="M39" s="5"/>
    </row>
    <row r="40" spans="1:13" ht="33" x14ac:dyDescent="0.2">
      <c r="A40" s="31" t="s">
        <v>95</v>
      </c>
      <c r="B40" s="38" t="s">
        <v>22</v>
      </c>
      <c r="C40" s="38" t="s">
        <v>10</v>
      </c>
      <c r="D40" s="38" t="s">
        <v>24</v>
      </c>
      <c r="E40" s="38" t="s">
        <v>185</v>
      </c>
      <c r="F40" s="38" t="s">
        <v>187</v>
      </c>
      <c r="G40" s="39">
        <f t="shared" si="16"/>
        <v>0</v>
      </c>
      <c r="H40" s="39">
        <f t="shared" si="16"/>
        <v>0</v>
      </c>
      <c r="I40" s="39">
        <f t="shared" si="16"/>
        <v>0</v>
      </c>
      <c r="J40" s="39">
        <f t="shared" si="17"/>
        <v>600</v>
      </c>
      <c r="K40" s="39">
        <f t="shared" si="17"/>
        <v>3600</v>
      </c>
      <c r="L40" s="5"/>
      <c r="M40" s="5"/>
    </row>
    <row r="41" spans="1:13" ht="33" x14ac:dyDescent="0.2">
      <c r="A41" s="31" t="s">
        <v>62</v>
      </c>
      <c r="B41" s="38" t="s">
        <v>22</v>
      </c>
      <c r="C41" s="38" t="s">
        <v>10</v>
      </c>
      <c r="D41" s="38" t="s">
        <v>24</v>
      </c>
      <c r="E41" s="38" t="s">
        <v>185</v>
      </c>
      <c r="F41" s="38" t="s">
        <v>39</v>
      </c>
      <c r="G41" s="39">
        <f t="shared" si="16"/>
        <v>0</v>
      </c>
      <c r="H41" s="39">
        <f t="shared" si="16"/>
        <v>0</v>
      </c>
      <c r="I41" s="39">
        <f t="shared" si="16"/>
        <v>0</v>
      </c>
      <c r="J41" s="39">
        <f t="shared" si="17"/>
        <v>600</v>
      </c>
      <c r="K41" s="39">
        <f t="shared" si="17"/>
        <v>3600</v>
      </c>
      <c r="L41" s="5"/>
      <c r="M41" s="5"/>
    </row>
    <row r="42" spans="1:13" ht="16.5" x14ac:dyDescent="0.2">
      <c r="A42" s="43" t="s">
        <v>103</v>
      </c>
      <c r="B42" s="42" t="s">
        <v>22</v>
      </c>
      <c r="C42" s="42" t="s">
        <v>10</v>
      </c>
      <c r="D42" s="42" t="s">
        <v>24</v>
      </c>
      <c r="E42" s="42" t="s">
        <v>185</v>
      </c>
      <c r="F42" s="42" t="s">
        <v>31</v>
      </c>
      <c r="G42" s="59">
        <v>0</v>
      </c>
      <c r="H42" s="59"/>
      <c r="I42" s="59">
        <f>H42+G42</f>
        <v>0</v>
      </c>
      <c r="J42" s="59">
        <v>600</v>
      </c>
      <c r="K42" s="59">
        <v>3600</v>
      </c>
      <c r="L42" s="5"/>
      <c r="M42" s="5"/>
    </row>
    <row r="43" spans="1:13" ht="16.5" x14ac:dyDescent="0.2">
      <c r="A43" s="28" t="s">
        <v>36</v>
      </c>
      <c r="B43" s="38" t="s">
        <v>22</v>
      </c>
      <c r="C43" s="38" t="s">
        <v>10</v>
      </c>
      <c r="D43" s="40" t="s">
        <v>24</v>
      </c>
      <c r="E43" s="29" t="s">
        <v>80</v>
      </c>
      <c r="F43" s="29"/>
      <c r="G43" s="41">
        <f t="shared" ref="G43:I43" si="18">G44+G52+G48</f>
        <v>4710</v>
      </c>
      <c r="H43" s="41">
        <f t="shared" ref="H43" si="19">H44+H52+H48</f>
        <v>-484.3</v>
      </c>
      <c r="I43" s="41">
        <f t="shared" si="18"/>
        <v>4225.7</v>
      </c>
      <c r="J43" s="41">
        <f>J44+J52</f>
        <v>2810</v>
      </c>
      <c r="K43" s="41">
        <f t="shared" ref="K43" si="20">K44+K52</f>
        <v>2810</v>
      </c>
      <c r="L43" s="5"/>
      <c r="M43" s="5"/>
    </row>
    <row r="44" spans="1:13" ht="33" x14ac:dyDescent="0.2">
      <c r="A44" s="49" t="s">
        <v>66</v>
      </c>
      <c r="B44" s="50" t="s">
        <v>22</v>
      </c>
      <c r="C44" s="50" t="s">
        <v>10</v>
      </c>
      <c r="D44" s="50" t="s">
        <v>24</v>
      </c>
      <c r="E44" s="29" t="s">
        <v>82</v>
      </c>
      <c r="F44" s="50"/>
      <c r="G44" s="39">
        <f t="shared" ref="G44:K46" si="21">G45</f>
        <v>760</v>
      </c>
      <c r="H44" s="39">
        <f t="shared" si="21"/>
        <v>0</v>
      </c>
      <c r="I44" s="39">
        <f t="shared" si="21"/>
        <v>760</v>
      </c>
      <c r="J44" s="39">
        <f t="shared" si="21"/>
        <v>1810</v>
      </c>
      <c r="K44" s="39">
        <f t="shared" si="21"/>
        <v>1810</v>
      </c>
      <c r="L44" s="5"/>
      <c r="M44" s="5"/>
    </row>
    <row r="45" spans="1:13" ht="33" x14ac:dyDescent="0.2">
      <c r="A45" s="31" t="s">
        <v>95</v>
      </c>
      <c r="B45" s="32">
        <v>920</v>
      </c>
      <c r="C45" s="50" t="s">
        <v>10</v>
      </c>
      <c r="D45" s="50" t="s">
        <v>24</v>
      </c>
      <c r="E45" s="29" t="s">
        <v>82</v>
      </c>
      <c r="F45" s="32" t="s">
        <v>38</v>
      </c>
      <c r="G45" s="39">
        <f t="shared" si="21"/>
        <v>760</v>
      </c>
      <c r="H45" s="39">
        <f t="shared" si="21"/>
        <v>0</v>
      </c>
      <c r="I45" s="39">
        <f t="shared" si="21"/>
        <v>760</v>
      </c>
      <c r="J45" s="39">
        <f t="shared" si="21"/>
        <v>1810</v>
      </c>
      <c r="K45" s="39">
        <f t="shared" si="21"/>
        <v>1810</v>
      </c>
      <c r="L45" s="5"/>
      <c r="M45" s="5"/>
    </row>
    <row r="46" spans="1:13" ht="33" x14ac:dyDescent="0.2">
      <c r="A46" s="31" t="s">
        <v>62</v>
      </c>
      <c r="B46" s="32">
        <v>920</v>
      </c>
      <c r="C46" s="50" t="s">
        <v>10</v>
      </c>
      <c r="D46" s="50" t="s">
        <v>24</v>
      </c>
      <c r="E46" s="29" t="s">
        <v>82</v>
      </c>
      <c r="F46" s="32" t="s">
        <v>39</v>
      </c>
      <c r="G46" s="39">
        <f t="shared" si="21"/>
        <v>760</v>
      </c>
      <c r="H46" s="39">
        <f t="shared" si="21"/>
        <v>0</v>
      </c>
      <c r="I46" s="39">
        <f t="shared" si="21"/>
        <v>760</v>
      </c>
      <c r="J46" s="39">
        <f t="shared" si="21"/>
        <v>1810</v>
      </c>
      <c r="K46" s="39">
        <f t="shared" si="21"/>
        <v>1810</v>
      </c>
      <c r="L46" s="5"/>
      <c r="M46" s="5"/>
    </row>
    <row r="47" spans="1:13" ht="16.5" x14ac:dyDescent="0.2">
      <c r="A47" s="43" t="s">
        <v>103</v>
      </c>
      <c r="B47" s="36" t="s">
        <v>22</v>
      </c>
      <c r="C47" s="36" t="s">
        <v>10</v>
      </c>
      <c r="D47" s="36" t="s">
        <v>24</v>
      </c>
      <c r="E47" s="36" t="s">
        <v>82</v>
      </c>
      <c r="F47" s="36" t="s">
        <v>31</v>
      </c>
      <c r="G47" s="37">
        <v>760</v>
      </c>
      <c r="H47" s="37"/>
      <c r="I47" s="37">
        <f>G47+H47</f>
        <v>760</v>
      </c>
      <c r="J47" s="37">
        <v>1810</v>
      </c>
      <c r="K47" s="37">
        <v>1810</v>
      </c>
      <c r="L47" s="5"/>
      <c r="M47" s="5"/>
    </row>
    <row r="48" spans="1:13" ht="16.5" x14ac:dyDescent="0.2">
      <c r="A48" s="31" t="s">
        <v>197</v>
      </c>
      <c r="B48" s="32">
        <v>920</v>
      </c>
      <c r="C48" s="50" t="s">
        <v>10</v>
      </c>
      <c r="D48" s="50" t="s">
        <v>24</v>
      </c>
      <c r="E48" s="29" t="s">
        <v>196</v>
      </c>
      <c r="F48" s="32"/>
      <c r="G48" s="39">
        <f t="shared" ref="G48:K50" si="22">G49</f>
        <v>2850</v>
      </c>
      <c r="H48" s="39">
        <f t="shared" si="22"/>
        <v>-484.3</v>
      </c>
      <c r="I48" s="39">
        <f t="shared" si="22"/>
        <v>2365.6999999999998</v>
      </c>
      <c r="J48" s="39">
        <f t="shared" si="22"/>
        <v>0</v>
      </c>
      <c r="K48" s="39">
        <f t="shared" si="22"/>
        <v>0</v>
      </c>
      <c r="L48" s="5"/>
      <c r="M48" s="5"/>
    </row>
    <row r="49" spans="1:13" ht="33" x14ac:dyDescent="0.2">
      <c r="A49" s="31" t="s">
        <v>95</v>
      </c>
      <c r="B49" s="32">
        <v>920</v>
      </c>
      <c r="C49" s="50" t="s">
        <v>10</v>
      </c>
      <c r="D49" s="50" t="s">
        <v>24</v>
      </c>
      <c r="E49" s="29" t="s">
        <v>196</v>
      </c>
      <c r="F49" s="32" t="s">
        <v>38</v>
      </c>
      <c r="G49" s="39">
        <f t="shared" si="22"/>
        <v>2850</v>
      </c>
      <c r="H49" s="39">
        <f t="shared" si="22"/>
        <v>-484.3</v>
      </c>
      <c r="I49" s="39">
        <f t="shared" si="22"/>
        <v>2365.6999999999998</v>
      </c>
      <c r="J49" s="39">
        <f t="shared" si="22"/>
        <v>0</v>
      </c>
      <c r="K49" s="39">
        <f t="shared" si="22"/>
        <v>0</v>
      </c>
      <c r="L49" s="5"/>
      <c r="M49" s="5"/>
    </row>
    <row r="50" spans="1:13" ht="33" x14ac:dyDescent="0.2">
      <c r="A50" s="31" t="s">
        <v>62</v>
      </c>
      <c r="B50" s="32">
        <v>920</v>
      </c>
      <c r="C50" s="50" t="s">
        <v>10</v>
      </c>
      <c r="D50" s="50" t="s">
        <v>24</v>
      </c>
      <c r="E50" s="29" t="s">
        <v>196</v>
      </c>
      <c r="F50" s="32" t="s">
        <v>39</v>
      </c>
      <c r="G50" s="39">
        <f t="shared" si="22"/>
        <v>2850</v>
      </c>
      <c r="H50" s="39">
        <f t="shared" si="22"/>
        <v>-484.3</v>
      </c>
      <c r="I50" s="39">
        <f t="shared" si="22"/>
        <v>2365.6999999999998</v>
      </c>
      <c r="J50" s="39">
        <f t="shared" si="22"/>
        <v>0</v>
      </c>
      <c r="K50" s="39">
        <f t="shared" si="22"/>
        <v>0</v>
      </c>
      <c r="L50" s="5"/>
      <c r="M50" s="5"/>
    </row>
    <row r="51" spans="1:13" ht="16.5" x14ac:dyDescent="0.2">
      <c r="A51" s="43" t="s">
        <v>103</v>
      </c>
      <c r="B51" s="36" t="s">
        <v>22</v>
      </c>
      <c r="C51" s="36" t="s">
        <v>10</v>
      </c>
      <c r="D51" s="36" t="s">
        <v>24</v>
      </c>
      <c r="E51" s="36" t="s">
        <v>196</v>
      </c>
      <c r="F51" s="36" t="s">
        <v>31</v>
      </c>
      <c r="G51" s="37">
        <v>2850</v>
      </c>
      <c r="H51" s="37">
        <v>-484.3</v>
      </c>
      <c r="I51" s="37">
        <f>G51+H51</f>
        <v>2365.6999999999998</v>
      </c>
      <c r="J51" s="37">
        <v>0</v>
      </c>
      <c r="K51" s="37">
        <v>0</v>
      </c>
      <c r="L51" s="5"/>
      <c r="M51" s="5"/>
    </row>
    <row r="52" spans="1:13" ht="49.5" x14ac:dyDescent="0.2">
      <c r="A52" s="49" t="s">
        <v>169</v>
      </c>
      <c r="B52" s="50" t="s">
        <v>22</v>
      </c>
      <c r="C52" s="50" t="s">
        <v>10</v>
      </c>
      <c r="D52" s="50" t="s">
        <v>24</v>
      </c>
      <c r="E52" s="29" t="s">
        <v>170</v>
      </c>
      <c r="F52" s="50"/>
      <c r="G52" s="39">
        <f t="shared" ref="G52:K54" si="23">G53</f>
        <v>1100</v>
      </c>
      <c r="H52" s="39">
        <f t="shared" si="23"/>
        <v>0</v>
      </c>
      <c r="I52" s="39">
        <f t="shared" si="23"/>
        <v>1100</v>
      </c>
      <c r="J52" s="39">
        <f t="shared" si="23"/>
        <v>1000</v>
      </c>
      <c r="K52" s="39">
        <f t="shared" si="23"/>
        <v>1000</v>
      </c>
      <c r="L52" s="5"/>
      <c r="M52" s="5"/>
    </row>
    <row r="53" spans="1:13" ht="33" x14ac:dyDescent="0.2">
      <c r="A53" s="31" t="s">
        <v>95</v>
      </c>
      <c r="B53" s="32">
        <v>920</v>
      </c>
      <c r="C53" s="50" t="s">
        <v>10</v>
      </c>
      <c r="D53" s="50" t="s">
        <v>24</v>
      </c>
      <c r="E53" s="29" t="s">
        <v>170</v>
      </c>
      <c r="F53" s="32" t="s">
        <v>38</v>
      </c>
      <c r="G53" s="39">
        <f t="shared" si="23"/>
        <v>1100</v>
      </c>
      <c r="H53" s="39">
        <f t="shared" si="23"/>
        <v>0</v>
      </c>
      <c r="I53" s="39">
        <f t="shared" si="23"/>
        <v>1100</v>
      </c>
      <c r="J53" s="39">
        <f t="shared" si="23"/>
        <v>1000</v>
      </c>
      <c r="K53" s="39">
        <f t="shared" si="23"/>
        <v>1000</v>
      </c>
      <c r="L53" s="5"/>
      <c r="M53" s="5"/>
    </row>
    <row r="54" spans="1:13" ht="33" x14ac:dyDescent="0.2">
      <c r="A54" s="31" t="s">
        <v>62</v>
      </c>
      <c r="B54" s="32">
        <v>920</v>
      </c>
      <c r="C54" s="50" t="s">
        <v>10</v>
      </c>
      <c r="D54" s="50" t="s">
        <v>24</v>
      </c>
      <c r="E54" s="29" t="s">
        <v>170</v>
      </c>
      <c r="F54" s="32" t="s">
        <v>39</v>
      </c>
      <c r="G54" s="39">
        <f t="shared" si="23"/>
        <v>1100</v>
      </c>
      <c r="H54" s="39">
        <f t="shared" si="23"/>
        <v>0</v>
      </c>
      <c r="I54" s="39">
        <f t="shared" si="23"/>
        <v>1100</v>
      </c>
      <c r="J54" s="39">
        <f t="shared" si="23"/>
        <v>1000</v>
      </c>
      <c r="K54" s="39">
        <f t="shared" si="23"/>
        <v>1000</v>
      </c>
      <c r="L54" s="5"/>
      <c r="M54" s="5"/>
    </row>
    <row r="55" spans="1:13" ht="16.5" x14ac:dyDescent="0.2">
      <c r="A55" s="33" t="s">
        <v>103</v>
      </c>
      <c r="B55" s="36" t="s">
        <v>22</v>
      </c>
      <c r="C55" s="36" t="s">
        <v>10</v>
      </c>
      <c r="D55" s="36" t="s">
        <v>24</v>
      </c>
      <c r="E55" s="36" t="s">
        <v>170</v>
      </c>
      <c r="F55" s="36" t="s">
        <v>31</v>
      </c>
      <c r="G55" s="37">
        <v>1100</v>
      </c>
      <c r="H55" s="37"/>
      <c r="I55" s="37">
        <f>G55+H55</f>
        <v>1100</v>
      </c>
      <c r="J55" s="37">
        <v>1000</v>
      </c>
      <c r="K55" s="37">
        <v>1000</v>
      </c>
      <c r="L55" s="5"/>
      <c r="M55" s="5"/>
    </row>
    <row r="56" spans="1:13" ht="16.5" x14ac:dyDescent="0.2">
      <c r="A56" s="46" t="s">
        <v>45</v>
      </c>
      <c r="B56" s="47">
        <v>920</v>
      </c>
      <c r="C56" s="47" t="s">
        <v>11</v>
      </c>
      <c r="D56" s="47" t="s">
        <v>25</v>
      </c>
      <c r="E56" s="47"/>
      <c r="F56" s="47"/>
      <c r="G56" s="48">
        <f>G57+G65+G84</f>
        <v>6431.7</v>
      </c>
      <c r="H56" s="48">
        <f>H57+H65+H84</f>
        <v>826.9</v>
      </c>
      <c r="I56" s="48">
        <f>I57+I65+I84</f>
        <v>7258.6</v>
      </c>
      <c r="J56" s="48">
        <f>J57+J65+J84</f>
        <v>5814.3</v>
      </c>
      <c r="K56" s="48">
        <f>K57+K65+K84</f>
        <v>5814.3</v>
      </c>
      <c r="L56" s="5"/>
      <c r="M56" s="5"/>
    </row>
    <row r="57" spans="1:13" ht="16.5" x14ac:dyDescent="0.2">
      <c r="A57" s="51" t="s">
        <v>102</v>
      </c>
      <c r="B57" s="32" t="s">
        <v>22</v>
      </c>
      <c r="C57" s="32" t="s">
        <v>11</v>
      </c>
      <c r="D57" s="32" t="s">
        <v>100</v>
      </c>
      <c r="E57" s="32"/>
      <c r="F57" s="32"/>
      <c r="G57" s="39">
        <f t="shared" ref="G57:K63" si="24">G58</f>
        <v>600</v>
      </c>
      <c r="H57" s="39">
        <f t="shared" si="24"/>
        <v>0</v>
      </c>
      <c r="I57" s="39">
        <f t="shared" si="24"/>
        <v>600</v>
      </c>
      <c r="J57" s="39">
        <f t="shared" si="24"/>
        <v>600</v>
      </c>
      <c r="K57" s="39">
        <f t="shared" si="24"/>
        <v>600</v>
      </c>
      <c r="L57" s="5"/>
      <c r="M57" s="5"/>
    </row>
    <row r="58" spans="1:13" ht="33" x14ac:dyDescent="0.2">
      <c r="A58" s="51" t="s">
        <v>109</v>
      </c>
      <c r="B58" s="32" t="s">
        <v>22</v>
      </c>
      <c r="C58" s="32" t="s">
        <v>11</v>
      </c>
      <c r="D58" s="32" t="s">
        <v>100</v>
      </c>
      <c r="E58" s="32" t="s">
        <v>83</v>
      </c>
      <c r="F58" s="32"/>
      <c r="G58" s="39">
        <f t="shared" si="24"/>
        <v>600</v>
      </c>
      <c r="H58" s="39">
        <f t="shared" si="24"/>
        <v>0</v>
      </c>
      <c r="I58" s="39">
        <f t="shared" si="24"/>
        <v>600</v>
      </c>
      <c r="J58" s="39">
        <f t="shared" si="24"/>
        <v>600</v>
      </c>
      <c r="K58" s="39">
        <f t="shared" si="24"/>
        <v>600</v>
      </c>
      <c r="L58" s="5"/>
      <c r="M58" s="5"/>
    </row>
    <row r="59" spans="1:13" ht="16.5" x14ac:dyDescent="0.2">
      <c r="A59" s="51" t="s">
        <v>76</v>
      </c>
      <c r="B59" s="32">
        <v>920</v>
      </c>
      <c r="C59" s="32" t="s">
        <v>11</v>
      </c>
      <c r="D59" s="32" t="s">
        <v>100</v>
      </c>
      <c r="E59" s="32" t="s">
        <v>84</v>
      </c>
      <c r="F59" s="32"/>
      <c r="G59" s="39">
        <f t="shared" si="24"/>
        <v>600</v>
      </c>
      <c r="H59" s="39">
        <f t="shared" si="24"/>
        <v>0</v>
      </c>
      <c r="I59" s="39">
        <f t="shared" si="24"/>
        <v>600</v>
      </c>
      <c r="J59" s="39">
        <f t="shared" si="24"/>
        <v>600</v>
      </c>
      <c r="K59" s="39">
        <f t="shared" si="24"/>
        <v>600</v>
      </c>
      <c r="L59" s="5"/>
      <c r="M59" s="5"/>
    </row>
    <row r="60" spans="1:13" ht="16.5" x14ac:dyDescent="0.2">
      <c r="A60" s="51" t="s">
        <v>101</v>
      </c>
      <c r="B60" s="32">
        <v>920</v>
      </c>
      <c r="C60" s="32" t="s">
        <v>11</v>
      </c>
      <c r="D60" s="32" t="s">
        <v>100</v>
      </c>
      <c r="E60" s="32" t="s">
        <v>104</v>
      </c>
      <c r="F60" s="32"/>
      <c r="G60" s="39">
        <f t="shared" si="24"/>
        <v>600</v>
      </c>
      <c r="H60" s="39">
        <f t="shared" si="24"/>
        <v>0</v>
      </c>
      <c r="I60" s="39">
        <f t="shared" si="24"/>
        <v>600</v>
      </c>
      <c r="J60" s="39">
        <f t="shared" si="24"/>
        <v>600</v>
      </c>
      <c r="K60" s="39">
        <f t="shared" si="24"/>
        <v>600</v>
      </c>
      <c r="L60" s="5"/>
      <c r="M60" s="5"/>
    </row>
    <row r="61" spans="1:13" ht="16.5" x14ac:dyDescent="0.2">
      <c r="A61" s="51" t="s">
        <v>101</v>
      </c>
      <c r="B61" s="32">
        <v>920</v>
      </c>
      <c r="C61" s="32" t="s">
        <v>11</v>
      </c>
      <c r="D61" s="32" t="s">
        <v>100</v>
      </c>
      <c r="E61" s="32" t="s">
        <v>155</v>
      </c>
      <c r="F61" s="32"/>
      <c r="G61" s="39">
        <f t="shared" si="24"/>
        <v>600</v>
      </c>
      <c r="H61" s="39">
        <f t="shared" si="24"/>
        <v>0</v>
      </c>
      <c r="I61" s="39">
        <f t="shared" si="24"/>
        <v>600</v>
      </c>
      <c r="J61" s="39">
        <f t="shared" si="24"/>
        <v>600</v>
      </c>
      <c r="K61" s="39">
        <f t="shared" si="24"/>
        <v>600</v>
      </c>
      <c r="L61" s="5"/>
      <c r="M61" s="5"/>
    </row>
    <row r="62" spans="1:13" ht="33" x14ac:dyDescent="0.2">
      <c r="A62" s="31" t="s">
        <v>95</v>
      </c>
      <c r="B62" s="32">
        <v>920</v>
      </c>
      <c r="C62" s="32" t="s">
        <v>11</v>
      </c>
      <c r="D62" s="32" t="s">
        <v>100</v>
      </c>
      <c r="E62" s="32" t="s">
        <v>155</v>
      </c>
      <c r="F62" s="32" t="s">
        <v>38</v>
      </c>
      <c r="G62" s="52">
        <f t="shared" si="24"/>
        <v>600</v>
      </c>
      <c r="H62" s="52">
        <f t="shared" si="24"/>
        <v>0</v>
      </c>
      <c r="I62" s="52">
        <f t="shared" si="24"/>
        <v>600</v>
      </c>
      <c r="J62" s="52">
        <f t="shared" si="24"/>
        <v>600</v>
      </c>
      <c r="K62" s="52">
        <f t="shared" si="24"/>
        <v>600</v>
      </c>
      <c r="L62" s="5"/>
      <c r="M62" s="5"/>
    </row>
    <row r="63" spans="1:13" ht="33" x14ac:dyDescent="0.2">
      <c r="A63" s="53" t="s">
        <v>62</v>
      </c>
      <c r="B63" s="32">
        <v>920</v>
      </c>
      <c r="C63" s="32" t="s">
        <v>11</v>
      </c>
      <c r="D63" s="32" t="s">
        <v>100</v>
      </c>
      <c r="E63" s="32" t="s">
        <v>155</v>
      </c>
      <c r="F63" s="32" t="s">
        <v>39</v>
      </c>
      <c r="G63" s="52">
        <f t="shared" si="24"/>
        <v>600</v>
      </c>
      <c r="H63" s="52">
        <f t="shared" si="24"/>
        <v>0</v>
      </c>
      <c r="I63" s="52">
        <f t="shared" si="24"/>
        <v>600</v>
      </c>
      <c r="J63" s="52">
        <f t="shared" si="24"/>
        <v>600</v>
      </c>
      <c r="K63" s="52">
        <f t="shared" si="24"/>
        <v>600</v>
      </c>
      <c r="L63" s="5"/>
      <c r="M63" s="5"/>
    </row>
    <row r="64" spans="1:13" ht="16.5" x14ac:dyDescent="0.2">
      <c r="A64" s="33" t="s">
        <v>103</v>
      </c>
      <c r="B64" s="35">
        <v>920</v>
      </c>
      <c r="C64" s="35" t="s">
        <v>11</v>
      </c>
      <c r="D64" s="42" t="s">
        <v>100</v>
      </c>
      <c r="E64" s="42" t="s">
        <v>155</v>
      </c>
      <c r="F64" s="35" t="s">
        <v>31</v>
      </c>
      <c r="G64" s="45">
        <v>600</v>
      </c>
      <c r="H64" s="45"/>
      <c r="I64" s="45">
        <f>H64+G64</f>
        <v>600</v>
      </c>
      <c r="J64" s="45">
        <v>600</v>
      </c>
      <c r="K64" s="45">
        <v>600</v>
      </c>
      <c r="L64" s="5"/>
      <c r="M64" s="5"/>
    </row>
    <row r="65" spans="1:13" ht="16.5" x14ac:dyDescent="0.2">
      <c r="A65" s="51" t="s">
        <v>30</v>
      </c>
      <c r="B65" s="32">
        <v>920</v>
      </c>
      <c r="C65" s="32" t="s">
        <v>11</v>
      </c>
      <c r="D65" s="32" t="s">
        <v>23</v>
      </c>
      <c r="E65" s="32"/>
      <c r="F65" s="32"/>
      <c r="G65" s="39">
        <f>G66+G77</f>
        <v>5138.7</v>
      </c>
      <c r="H65" s="39">
        <f>H66+H77</f>
        <v>772.9</v>
      </c>
      <c r="I65" s="39">
        <f>I66+I77</f>
        <v>5911.6</v>
      </c>
      <c r="J65" s="39">
        <f t="shared" ref="J65:K65" si="25">J66</f>
        <v>5214.3</v>
      </c>
      <c r="K65" s="39">
        <f t="shared" si="25"/>
        <v>5214.3</v>
      </c>
      <c r="L65" s="5"/>
      <c r="M65" s="5"/>
    </row>
    <row r="66" spans="1:13" ht="33" x14ac:dyDescent="0.2">
      <c r="A66" s="51" t="s">
        <v>109</v>
      </c>
      <c r="B66" s="32">
        <v>920</v>
      </c>
      <c r="C66" s="32" t="s">
        <v>11</v>
      </c>
      <c r="D66" s="32" t="s">
        <v>23</v>
      </c>
      <c r="E66" s="32" t="s">
        <v>83</v>
      </c>
      <c r="F66" s="32"/>
      <c r="G66" s="39">
        <f t="shared" ref="G66:I66" si="26">G67</f>
        <v>5013.7</v>
      </c>
      <c r="H66" s="39">
        <f t="shared" si="26"/>
        <v>772.9</v>
      </c>
      <c r="I66" s="39">
        <f t="shared" si="26"/>
        <v>5786.6</v>
      </c>
      <c r="J66" s="39">
        <f>J67</f>
        <v>5214.3</v>
      </c>
      <c r="K66" s="39">
        <f t="shared" ref="K66:K67" si="27">K67</f>
        <v>5214.3</v>
      </c>
      <c r="L66" s="5"/>
      <c r="M66" s="5"/>
    </row>
    <row r="67" spans="1:13" ht="16.5" x14ac:dyDescent="0.2">
      <c r="A67" s="51" t="s">
        <v>76</v>
      </c>
      <c r="B67" s="32">
        <v>920</v>
      </c>
      <c r="C67" s="32" t="s">
        <v>11</v>
      </c>
      <c r="D67" s="32" t="s">
        <v>23</v>
      </c>
      <c r="E67" s="32" t="s">
        <v>84</v>
      </c>
      <c r="F67" s="32"/>
      <c r="G67" s="39">
        <f t="shared" ref="G67:J67" si="28">G68</f>
        <v>5013.7</v>
      </c>
      <c r="H67" s="39">
        <f t="shared" si="28"/>
        <v>772.9</v>
      </c>
      <c r="I67" s="39">
        <f t="shared" si="28"/>
        <v>5786.6</v>
      </c>
      <c r="J67" s="39">
        <f t="shared" si="28"/>
        <v>5214.3</v>
      </c>
      <c r="K67" s="39">
        <f t="shared" si="27"/>
        <v>5214.3</v>
      </c>
      <c r="L67" s="5"/>
      <c r="M67" s="5"/>
    </row>
    <row r="68" spans="1:13" ht="33" x14ac:dyDescent="0.2">
      <c r="A68" s="51" t="s">
        <v>77</v>
      </c>
      <c r="B68" s="32">
        <v>920</v>
      </c>
      <c r="C68" s="32" t="s">
        <v>11</v>
      </c>
      <c r="D68" s="32" t="s">
        <v>23</v>
      </c>
      <c r="E68" s="32" t="s">
        <v>124</v>
      </c>
      <c r="F68" s="32"/>
      <c r="G68" s="39">
        <f t="shared" ref="G68:H68" si="29">G69+G73</f>
        <v>5013.7</v>
      </c>
      <c r="H68" s="39">
        <f t="shared" si="29"/>
        <v>772.9</v>
      </c>
      <c r="I68" s="39">
        <f t="shared" ref="I68:K68" si="30">I69+I73</f>
        <v>5786.6</v>
      </c>
      <c r="J68" s="39">
        <f t="shared" si="30"/>
        <v>5214.3</v>
      </c>
      <c r="K68" s="39">
        <f t="shared" si="30"/>
        <v>5214.3</v>
      </c>
      <c r="L68" s="5"/>
      <c r="M68" s="5"/>
    </row>
    <row r="69" spans="1:13" ht="33" x14ac:dyDescent="0.2">
      <c r="A69" s="51" t="s">
        <v>77</v>
      </c>
      <c r="B69" s="32">
        <v>920</v>
      </c>
      <c r="C69" s="32" t="s">
        <v>11</v>
      </c>
      <c r="D69" s="32" t="s">
        <v>23</v>
      </c>
      <c r="E69" s="32" t="s">
        <v>205</v>
      </c>
      <c r="F69" s="32"/>
      <c r="G69" s="39">
        <f t="shared" ref="G69:K69" si="31">G70</f>
        <v>3848.9</v>
      </c>
      <c r="H69" s="39">
        <f t="shared" si="31"/>
        <v>772.9</v>
      </c>
      <c r="I69" s="39">
        <f t="shared" si="31"/>
        <v>4621.8</v>
      </c>
      <c r="J69" s="39">
        <f t="shared" si="31"/>
        <v>4049.5</v>
      </c>
      <c r="K69" s="39">
        <f t="shared" si="31"/>
        <v>4049.5</v>
      </c>
      <c r="L69" s="5"/>
      <c r="M69" s="5"/>
    </row>
    <row r="70" spans="1:13" ht="33" x14ac:dyDescent="0.2">
      <c r="A70" s="31" t="s">
        <v>95</v>
      </c>
      <c r="B70" s="32">
        <v>920</v>
      </c>
      <c r="C70" s="32" t="s">
        <v>11</v>
      </c>
      <c r="D70" s="32" t="s">
        <v>23</v>
      </c>
      <c r="E70" s="32" t="s">
        <v>205</v>
      </c>
      <c r="F70" s="32" t="s">
        <v>38</v>
      </c>
      <c r="G70" s="52">
        <f t="shared" ref="G70:K71" si="32">G71</f>
        <v>3848.9</v>
      </c>
      <c r="H70" s="52">
        <f t="shared" si="32"/>
        <v>772.9</v>
      </c>
      <c r="I70" s="52">
        <f t="shared" si="32"/>
        <v>4621.8</v>
      </c>
      <c r="J70" s="52">
        <f t="shared" si="32"/>
        <v>4049.5</v>
      </c>
      <c r="K70" s="52">
        <f t="shared" si="32"/>
        <v>4049.5</v>
      </c>
      <c r="L70" s="5"/>
      <c r="M70" s="5"/>
    </row>
    <row r="71" spans="1:13" ht="33" x14ac:dyDescent="0.2">
      <c r="A71" s="53" t="s">
        <v>62</v>
      </c>
      <c r="B71" s="32">
        <v>920</v>
      </c>
      <c r="C71" s="32" t="s">
        <v>11</v>
      </c>
      <c r="D71" s="32" t="s">
        <v>23</v>
      </c>
      <c r="E71" s="32" t="s">
        <v>205</v>
      </c>
      <c r="F71" s="32" t="s">
        <v>39</v>
      </c>
      <c r="G71" s="52">
        <f t="shared" si="32"/>
        <v>3848.9</v>
      </c>
      <c r="H71" s="52">
        <f t="shared" si="32"/>
        <v>772.9</v>
      </c>
      <c r="I71" s="52">
        <f t="shared" si="32"/>
        <v>4621.8</v>
      </c>
      <c r="J71" s="52">
        <f t="shared" si="32"/>
        <v>4049.5</v>
      </c>
      <c r="K71" s="52">
        <f t="shared" si="32"/>
        <v>4049.5</v>
      </c>
      <c r="L71" s="5"/>
      <c r="M71" s="5"/>
    </row>
    <row r="72" spans="1:13" ht="16.5" x14ac:dyDescent="0.2">
      <c r="A72" s="33" t="s">
        <v>103</v>
      </c>
      <c r="B72" s="35">
        <v>920</v>
      </c>
      <c r="C72" s="35" t="s">
        <v>11</v>
      </c>
      <c r="D72" s="35" t="s">
        <v>23</v>
      </c>
      <c r="E72" s="35" t="s">
        <v>205</v>
      </c>
      <c r="F72" s="35" t="s">
        <v>31</v>
      </c>
      <c r="G72" s="45">
        <v>3848.9</v>
      </c>
      <c r="H72" s="45">
        <v>772.9</v>
      </c>
      <c r="I72" s="45">
        <f>H72+G72</f>
        <v>4621.8</v>
      </c>
      <c r="J72" s="45">
        <v>4049.5</v>
      </c>
      <c r="K72" s="45">
        <v>4049.5</v>
      </c>
      <c r="L72" s="5"/>
      <c r="M72" s="5"/>
    </row>
    <row r="73" spans="1:13" ht="33" x14ac:dyDescent="0.2">
      <c r="A73" s="51" t="s">
        <v>77</v>
      </c>
      <c r="B73" s="32">
        <v>920</v>
      </c>
      <c r="C73" s="32" t="s">
        <v>11</v>
      </c>
      <c r="D73" s="32" t="s">
        <v>23</v>
      </c>
      <c r="E73" s="32" t="s">
        <v>206</v>
      </c>
      <c r="F73" s="32"/>
      <c r="G73" s="39">
        <f t="shared" ref="G73:K82" si="33">G74</f>
        <v>1164.8</v>
      </c>
      <c r="H73" s="52"/>
      <c r="I73" s="39">
        <f t="shared" si="33"/>
        <v>1164.8</v>
      </c>
      <c r="J73" s="39">
        <f t="shared" si="33"/>
        <v>1164.8</v>
      </c>
      <c r="K73" s="39">
        <f t="shared" si="33"/>
        <v>1164.8</v>
      </c>
      <c r="L73" s="5"/>
      <c r="M73" s="5"/>
    </row>
    <row r="74" spans="1:13" s="7" customFormat="1" ht="33" x14ac:dyDescent="0.2">
      <c r="A74" s="31" t="s">
        <v>95</v>
      </c>
      <c r="B74" s="32">
        <v>920</v>
      </c>
      <c r="C74" s="32" t="s">
        <v>11</v>
      </c>
      <c r="D74" s="32" t="s">
        <v>23</v>
      </c>
      <c r="E74" s="32" t="s">
        <v>206</v>
      </c>
      <c r="F74" s="32" t="s">
        <v>38</v>
      </c>
      <c r="G74" s="52">
        <f t="shared" si="33"/>
        <v>1164.8</v>
      </c>
      <c r="H74" s="52">
        <f t="shared" si="33"/>
        <v>0</v>
      </c>
      <c r="I74" s="52">
        <f t="shared" si="33"/>
        <v>1164.8</v>
      </c>
      <c r="J74" s="52">
        <f t="shared" si="33"/>
        <v>1164.8</v>
      </c>
      <c r="K74" s="52">
        <f t="shared" si="33"/>
        <v>1164.8</v>
      </c>
      <c r="L74" s="5"/>
      <c r="M74" s="5"/>
    </row>
    <row r="75" spans="1:13" s="7" customFormat="1" ht="33" x14ac:dyDescent="0.2">
      <c r="A75" s="53" t="s">
        <v>62</v>
      </c>
      <c r="B75" s="32">
        <v>920</v>
      </c>
      <c r="C75" s="32" t="s">
        <v>11</v>
      </c>
      <c r="D75" s="32" t="s">
        <v>23</v>
      </c>
      <c r="E75" s="32" t="s">
        <v>206</v>
      </c>
      <c r="F75" s="32" t="s">
        <v>39</v>
      </c>
      <c r="G75" s="52">
        <f t="shared" si="33"/>
        <v>1164.8</v>
      </c>
      <c r="H75" s="52">
        <f t="shared" si="33"/>
        <v>0</v>
      </c>
      <c r="I75" s="52">
        <f t="shared" si="33"/>
        <v>1164.8</v>
      </c>
      <c r="J75" s="52">
        <f t="shared" si="33"/>
        <v>1164.8</v>
      </c>
      <c r="K75" s="52">
        <f t="shared" si="33"/>
        <v>1164.8</v>
      </c>
      <c r="L75" s="5"/>
      <c r="M75" s="5"/>
    </row>
    <row r="76" spans="1:13" s="7" customFormat="1" ht="16.5" x14ac:dyDescent="0.2">
      <c r="A76" s="33" t="s">
        <v>103</v>
      </c>
      <c r="B76" s="35">
        <v>920</v>
      </c>
      <c r="C76" s="35" t="s">
        <v>11</v>
      </c>
      <c r="D76" s="35" t="s">
        <v>23</v>
      </c>
      <c r="E76" s="35" t="s">
        <v>206</v>
      </c>
      <c r="F76" s="35" t="s">
        <v>31</v>
      </c>
      <c r="G76" s="45">
        <v>1164.8</v>
      </c>
      <c r="H76" s="45"/>
      <c r="I76" s="45">
        <f>H76+G76</f>
        <v>1164.8</v>
      </c>
      <c r="J76" s="45">
        <v>1164.8</v>
      </c>
      <c r="K76" s="45">
        <v>1164.8</v>
      </c>
      <c r="L76" s="5"/>
      <c r="M76" s="5"/>
    </row>
    <row r="77" spans="1:13" s="7" customFormat="1" ht="33" x14ac:dyDescent="0.2">
      <c r="A77" s="31" t="s">
        <v>139</v>
      </c>
      <c r="B77" s="38" t="s">
        <v>22</v>
      </c>
      <c r="C77" s="38" t="s">
        <v>11</v>
      </c>
      <c r="D77" s="38" t="s">
        <v>23</v>
      </c>
      <c r="E77" s="38" t="s">
        <v>140</v>
      </c>
      <c r="F77" s="38"/>
      <c r="G77" s="39">
        <f t="shared" ref="G77:K78" si="34">G78</f>
        <v>125</v>
      </c>
      <c r="H77" s="39">
        <f t="shared" si="34"/>
        <v>0</v>
      </c>
      <c r="I77" s="39">
        <f t="shared" si="34"/>
        <v>125</v>
      </c>
      <c r="J77" s="39">
        <f t="shared" si="34"/>
        <v>0</v>
      </c>
      <c r="K77" s="39">
        <f t="shared" si="34"/>
        <v>0</v>
      </c>
      <c r="L77" s="5"/>
      <c r="M77" s="5"/>
    </row>
    <row r="78" spans="1:13" s="7" customFormat="1" ht="16.5" x14ac:dyDescent="0.2">
      <c r="A78" s="31" t="s">
        <v>228</v>
      </c>
      <c r="B78" s="38" t="s">
        <v>22</v>
      </c>
      <c r="C78" s="38" t="s">
        <v>11</v>
      </c>
      <c r="D78" s="38" t="s">
        <v>23</v>
      </c>
      <c r="E78" s="38" t="s">
        <v>227</v>
      </c>
      <c r="F78" s="38"/>
      <c r="G78" s="39">
        <f t="shared" si="34"/>
        <v>125</v>
      </c>
      <c r="H78" s="39">
        <f t="shared" si="34"/>
        <v>0</v>
      </c>
      <c r="I78" s="39">
        <f t="shared" si="34"/>
        <v>125</v>
      </c>
      <c r="J78" s="39">
        <f t="shared" si="34"/>
        <v>0</v>
      </c>
      <c r="K78" s="39">
        <f t="shared" si="34"/>
        <v>0</v>
      </c>
      <c r="L78" s="5"/>
      <c r="M78" s="5"/>
    </row>
    <row r="79" spans="1:13" s="7" customFormat="1" ht="49.5" x14ac:dyDescent="0.2">
      <c r="A79" s="51" t="s">
        <v>225</v>
      </c>
      <c r="B79" s="32">
        <v>920</v>
      </c>
      <c r="C79" s="32" t="s">
        <v>11</v>
      </c>
      <c r="D79" s="32" t="s">
        <v>23</v>
      </c>
      <c r="E79" s="32" t="s">
        <v>224</v>
      </c>
      <c r="F79" s="32"/>
      <c r="G79" s="39">
        <f>G81</f>
        <v>125</v>
      </c>
      <c r="H79" s="39">
        <f t="shared" ref="H79:I79" si="35">H81</f>
        <v>0</v>
      </c>
      <c r="I79" s="39">
        <f t="shared" si="35"/>
        <v>125</v>
      </c>
      <c r="J79" s="39">
        <f>J81</f>
        <v>0</v>
      </c>
      <c r="K79" s="39">
        <f>K81</f>
        <v>0</v>
      </c>
      <c r="L79" s="5"/>
      <c r="M79" s="5"/>
    </row>
    <row r="80" spans="1:13" s="7" customFormat="1" ht="49.5" x14ac:dyDescent="0.2">
      <c r="A80" s="51" t="s">
        <v>225</v>
      </c>
      <c r="B80" s="32">
        <v>920</v>
      </c>
      <c r="C80" s="32" t="s">
        <v>11</v>
      </c>
      <c r="D80" s="32" t="s">
        <v>23</v>
      </c>
      <c r="E80" s="32" t="s">
        <v>226</v>
      </c>
      <c r="F80" s="32"/>
      <c r="G80" s="39">
        <f>G82</f>
        <v>125</v>
      </c>
      <c r="H80" s="39">
        <f t="shared" ref="H80:I80" si="36">H82</f>
        <v>0</v>
      </c>
      <c r="I80" s="39">
        <f t="shared" si="36"/>
        <v>125</v>
      </c>
      <c r="J80" s="39">
        <f>J82</f>
        <v>0</v>
      </c>
      <c r="K80" s="39">
        <f>K82</f>
        <v>0</v>
      </c>
      <c r="L80" s="5"/>
      <c r="M80" s="5"/>
    </row>
    <row r="81" spans="1:13" s="7" customFormat="1" ht="33" x14ac:dyDescent="0.2">
      <c r="A81" s="31" t="s">
        <v>95</v>
      </c>
      <c r="B81" s="32">
        <v>920</v>
      </c>
      <c r="C81" s="32" t="s">
        <v>11</v>
      </c>
      <c r="D81" s="32" t="s">
        <v>23</v>
      </c>
      <c r="E81" s="32" t="s">
        <v>226</v>
      </c>
      <c r="F81" s="32" t="s">
        <v>38</v>
      </c>
      <c r="G81" s="52">
        <f t="shared" si="33"/>
        <v>125</v>
      </c>
      <c r="H81" s="52">
        <f t="shared" si="33"/>
        <v>0</v>
      </c>
      <c r="I81" s="52">
        <f t="shared" si="33"/>
        <v>125</v>
      </c>
      <c r="J81" s="52">
        <f t="shared" si="33"/>
        <v>0</v>
      </c>
      <c r="K81" s="52">
        <f t="shared" si="33"/>
        <v>0</v>
      </c>
      <c r="L81" s="5"/>
      <c r="M81" s="5"/>
    </row>
    <row r="82" spans="1:13" s="7" customFormat="1" ht="33" x14ac:dyDescent="0.2">
      <c r="A82" s="53" t="s">
        <v>62</v>
      </c>
      <c r="B82" s="32">
        <v>920</v>
      </c>
      <c r="C82" s="32" t="s">
        <v>11</v>
      </c>
      <c r="D82" s="32" t="s">
        <v>23</v>
      </c>
      <c r="E82" s="32" t="s">
        <v>226</v>
      </c>
      <c r="F82" s="32" t="s">
        <v>39</v>
      </c>
      <c r="G82" s="52">
        <f t="shared" si="33"/>
        <v>125</v>
      </c>
      <c r="H82" s="52">
        <f t="shared" si="33"/>
        <v>0</v>
      </c>
      <c r="I82" s="52">
        <f t="shared" si="33"/>
        <v>125</v>
      </c>
      <c r="J82" s="52">
        <f t="shared" si="33"/>
        <v>0</v>
      </c>
      <c r="K82" s="52">
        <f t="shared" si="33"/>
        <v>0</v>
      </c>
      <c r="L82" s="5"/>
      <c r="M82" s="5"/>
    </row>
    <row r="83" spans="1:13" s="7" customFormat="1" ht="16.5" x14ac:dyDescent="0.2">
      <c r="A83" s="33" t="s">
        <v>103</v>
      </c>
      <c r="B83" s="35">
        <v>920</v>
      </c>
      <c r="C83" s="35" t="s">
        <v>11</v>
      </c>
      <c r="D83" s="35" t="s">
        <v>23</v>
      </c>
      <c r="E83" s="35" t="s">
        <v>226</v>
      </c>
      <c r="F83" s="35" t="s">
        <v>31</v>
      </c>
      <c r="G83" s="45">
        <v>125</v>
      </c>
      <c r="H83" s="45"/>
      <c r="I83" s="45">
        <f>G83+H83</f>
        <v>125</v>
      </c>
      <c r="J83" s="45">
        <v>0</v>
      </c>
      <c r="K83" s="45">
        <v>0</v>
      </c>
      <c r="L83" s="5"/>
      <c r="M83" s="5"/>
    </row>
    <row r="84" spans="1:13" ht="16.5" x14ac:dyDescent="0.2">
      <c r="A84" s="54" t="s">
        <v>96</v>
      </c>
      <c r="B84" s="32" t="s">
        <v>22</v>
      </c>
      <c r="C84" s="32" t="s">
        <v>11</v>
      </c>
      <c r="D84" s="32" t="s">
        <v>97</v>
      </c>
      <c r="E84" s="32"/>
      <c r="F84" s="50"/>
      <c r="G84" s="55">
        <f t="shared" ref="G84:J85" si="37">G85</f>
        <v>693</v>
      </c>
      <c r="H84" s="55">
        <f t="shared" si="37"/>
        <v>54</v>
      </c>
      <c r="I84" s="55">
        <f t="shared" si="37"/>
        <v>747</v>
      </c>
      <c r="J84" s="55">
        <f t="shared" si="37"/>
        <v>0</v>
      </c>
      <c r="K84" s="55">
        <f t="shared" ref="K84:K85" si="38">K85</f>
        <v>0</v>
      </c>
      <c r="L84" s="5"/>
      <c r="M84" s="5"/>
    </row>
    <row r="85" spans="1:13" ht="33" x14ac:dyDescent="0.2">
      <c r="A85" s="54" t="s">
        <v>109</v>
      </c>
      <c r="B85" s="32" t="s">
        <v>22</v>
      </c>
      <c r="C85" s="32" t="s">
        <v>11</v>
      </c>
      <c r="D85" s="32" t="s">
        <v>97</v>
      </c>
      <c r="E85" s="32" t="s">
        <v>83</v>
      </c>
      <c r="F85" s="50"/>
      <c r="G85" s="55">
        <f t="shared" si="37"/>
        <v>693</v>
      </c>
      <c r="H85" s="55">
        <f t="shared" si="37"/>
        <v>54</v>
      </c>
      <c r="I85" s="55">
        <f t="shared" si="37"/>
        <v>747</v>
      </c>
      <c r="J85" s="55">
        <f t="shared" si="37"/>
        <v>0</v>
      </c>
      <c r="K85" s="55">
        <f t="shared" si="38"/>
        <v>0</v>
      </c>
      <c r="L85" s="5"/>
      <c r="M85" s="5"/>
    </row>
    <row r="86" spans="1:13" ht="66" x14ac:dyDescent="0.2">
      <c r="A86" s="54" t="s">
        <v>168</v>
      </c>
      <c r="B86" s="32">
        <v>920</v>
      </c>
      <c r="C86" s="32" t="s">
        <v>11</v>
      </c>
      <c r="D86" s="32" t="s">
        <v>97</v>
      </c>
      <c r="E86" s="32" t="s">
        <v>98</v>
      </c>
      <c r="F86" s="50"/>
      <c r="G86" s="55">
        <f>G96+G87</f>
        <v>693</v>
      </c>
      <c r="H86" s="55">
        <f>H96+H87</f>
        <v>54</v>
      </c>
      <c r="I86" s="55">
        <f>I96+I87</f>
        <v>747</v>
      </c>
      <c r="J86" s="55">
        <f>J96</f>
        <v>0</v>
      </c>
      <c r="K86" s="55">
        <f>K96</f>
        <v>0</v>
      </c>
      <c r="L86" s="5"/>
      <c r="M86" s="5"/>
    </row>
    <row r="87" spans="1:13" ht="49.5" x14ac:dyDescent="0.2">
      <c r="A87" s="54" t="s">
        <v>212</v>
      </c>
      <c r="B87" s="32" t="s">
        <v>22</v>
      </c>
      <c r="C87" s="32" t="s">
        <v>11</v>
      </c>
      <c r="D87" s="32" t="s">
        <v>97</v>
      </c>
      <c r="E87" s="32" t="s">
        <v>210</v>
      </c>
      <c r="F87" s="32"/>
      <c r="G87" s="55">
        <f>G92+G88</f>
        <v>18</v>
      </c>
      <c r="H87" s="55">
        <f t="shared" ref="H87:K87" si="39">H92+H88</f>
        <v>54</v>
      </c>
      <c r="I87" s="55">
        <f t="shared" si="39"/>
        <v>72</v>
      </c>
      <c r="J87" s="55">
        <f t="shared" si="39"/>
        <v>0</v>
      </c>
      <c r="K87" s="55">
        <f t="shared" si="39"/>
        <v>0</v>
      </c>
      <c r="L87" s="5"/>
      <c r="M87" s="5"/>
    </row>
    <row r="88" spans="1:13" ht="33" x14ac:dyDescent="0.2">
      <c r="A88" s="54" t="s">
        <v>250</v>
      </c>
      <c r="B88" s="32" t="s">
        <v>22</v>
      </c>
      <c r="C88" s="32" t="s">
        <v>11</v>
      </c>
      <c r="D88" s="32" t="s">
        <v>97</v>
      </c>
      <c r="E88" s="32" t="s">
        <v>249</v>
      </c>
      <c r="F88" s="32"/>
      <c r="G88" s="55">
        <f>G89</f>
        <v>0</v>
      </c>
      <c r="H88" s="55">
        <f t="shared" ref="H88:K90" si="40">H89</f>
        <v>72</v>
      </c>
      <c r="I88" s="55">
        <f t="shared" si="40"/>
        <v>72</v>
      </c>
      <c r="J88" s="55">
        <f t="shared" si="40"/>
        <v>0</v>
      </c>
      <c r="K88" s="55">
        <f t="shared" si="40"/>
        <v>0</v>
      </c>
      <c r="L88" s="5"/>
      <c r="M88" s="5"/>
    </row>
    <row r="89" spans="1:13" ht="33" x14ac:dyDescent="0.2">
      <c r="A89" s="54" t="s">
        <v>95</v>
      </c>
      <c r="B89" s="32" t="s">
        <v>22</v>
      </c>
      <c r="C89" s="32" t="s">
        <v>11</v>
      </c>
      <c r="D89" s="32" t="s">
        <v>97</v>
      </c>
      <c r="E89" s="32" t="s">
        <v>249</v>
      </c>
      <c r="F89" s="32" t="s">
        <v>38</v>
      </c>
      <c r="G89" s="55">
        <f>G90</f>
        <v>0</v>
      </c>
      <c r="H89" s="55">
        <f t="shared" si="40"/>
        <v>72</v>
      </c>
      <c r="I89" s="55">
        <f t="shared" si="40"/>
        <v>72</v>
      </c>
      <c r="J89" s="55">
        <f t="shared" si="40"/>
        <v>0</v>
      </c>
      <c r="K89" s="55">
        <f t="shared" si="40"/>
        <v>0</v>
      </c>
      <c r="L89" s="5"/>
      <c r="M89" s="5"/>
    </row>
    <row r="90" spans="1:13" ht="33" x14ac:dyDescent="0.2">
      <c r="A90" s="54" t="s">
        <v>62</v>
      </c>
      <c r="B90" s="32" t="s">
        <v>22</v>
      </c>
      <c r="C90" s="32" t="s">
        <v>11</v>
      </c>
      <c r="D90" s="32" t="s">
        <v>97</v>
      </c>
      <c r="E90" s="32" t="s">
        <v>249</v>
      </c>
      <c r="F90" s="32" t="s">
        <v>39</v>
      </c>
      <c r="G90" s="55">
        <f>G91</f>
        <v>0</v>
      </c>
      <c r="H90" s="55">
        <f t="shared" si="40"/>
        <v>72</v>
      </c>
      <c r="I90" s="55">
        <f t="shared" si="40"/>
        <v>72</v>
      </c>
      <c r="J90" s="55">
        <f t="shared" si="40"/>
        <v>0</v>
      </c>
      <c r="K90" s="55">
        <f t="shared" si="40"/>
        <v>0</v>
      </c>
      <c r="L90" s="5"/>
      <c r="M90" s="5"/>
    </row>
    <row r="91" spans="1:13" ht="16.5" x14ac:dyDescent="0.2">
      <c r="A91" s="43" t="s">
        <v>103</v>
      </c>
      <c r="B91" s="42" t="s">
        <v>22</v>
      </c>
      <c r="C91" s="42" t="s">
        <v>11</v>
      </c>
      <c r="D91" s="42" t="s">
        <v>97</v>
      </c>
      <c r="E91" s="42" t="s">
        <v>249</v>
      </c>
      <c r="F91" s="57" t="s">
        <v>31</v>
      </c>
      <c r="G91" s="58">
        <v>0</v>
      </c>
      <c r="H91" s="58">
        <v>72</v>
      </c>
      <c r="I91" s="58">
        <f>H91+G91</f>
        <v>72</v>
      </c>
      <c r="J91" s="58">
        <f>72-72</f>
        <v>0</v>
      </c>
      <c r="K91" s="58">
        <v>0</v>
      </c>
      <c r="L91" s="5"/>
      <c r="M91" s="5"/>
    </row>
    <row r="92" spans="1:13" ht="52.5" hidden="1" customHeight="1" x14ac:dyDescent="0.2">
      <c r="A92" s="54" t="s">
        <v>212</v>
      </c>
      <c r="B92" s="32" t="s">
        <v>22</v>
      </c>
      <c r="C92" s="32" t="s">
        <v>11</v>
      </c>
      <c r="D92" s="32" t="s">
        <v>97</v>
      </c>
      <c r="E92" s="32" t="s">
        <v>211</v>
      </c>
      <c r="F92" s="32"/>
      <c r="G92" s="55">
        <f t="shared" ref="G92:K94" si="41">G93</f>
        <v>18</v>
      </c>
      <c r="H92" s="55">
        <f t="shared" si="41"/>
        <v>-18</v>
      </c>
      <c r="I92" s="55">
        <f t="shared" si="41"/>
        <v>0</v>
      </c>
      <c r="J92" s="55">
        <f t="shared" si="41"/>
        <v>0</v>
      </c>
      <c r="K92" s="55">
        <f t="shared" si="41"/>
        <v>0</v>
      </c>
      <c r="L92" s="5"/>
      <c r="M92" s="5"/>
    </row>
    <row r="93" spans="1:13" ht="33" hidden="1" x14ac:dyDescent="0.2">
      <c r="A93" s="56" t="s">
        <v>95</v>
      </c>
      <c r="B93" s="32" t="s">
        <v>22</v>
      </c>
      <c r="C93" s="32" t="s">
        <v>11</v>
      </c>
      <c r="D93" s="32" t="s">
        <v>97</v>
      </c>
      <c r="E93" s="32" t="s">
        <v>211</v>
      </c>
      <c r="F93" s="32" t="s">
        <v>38</v>
      </c>
      <c r="G93" s="55">
        <f t="shared" si="41"/>
        <v>18</v>
      </c>
      <c r="H93" s="55">
        <f t="shared" si="41"/>
        <v>-18</v>
      </c>
      <c r="I93" s="55">
        <f t="shared" si="41"/>
        <v>0</v>
      </c>
      <c r="J93" s="55">
        <f t="shared" si="41"/>
        <v>0</v>
      </c>
      <c r="K93" s="55">
        <f t="shared" si="41"/>
        <v>0</v>
      </c>
      <c r="L93" s="5"/>
      <c r="M93" s="5"/>
    </row>
    <row r="94" spans="1:13" ht="33" hidden="1" x14ac:dyDescent="0.2">
      <c r="A94" s="56" t="s">
        <v>62</v>
      </c>
      <c r="B94" s="32" t="s">
        <v>22</v>
      </c>
      <c r="C94" s="32" t="s">
        <v>11</v>
      </c>
      <c r="D94" s="32" t="s">
        <v>97</v>
      </c>
      <c r="E94" s="32" t="s">
        <v>211</v>
      </c>
      <c r="F94" s="32" t="s">
        <v>39</v>
      </c>
      <c r="G94" s="55">
        <f t="shared" si="41"/>
        <v>18</v>
      </c>
      <c r="H94" s="55">
        <f t="shared" si="41"/>
        <v>-18</v>
      </c>
      <c r="I94" s="55">
        <f t="shared" si="41"/>
        <v>0</v>
      </c>
      <c r="J94" s="55">
        <f t="shared" si="41"/>
        <v>0</v>
      </c>
      <c r="K94" s="55">
        <f t="shared" si="41"/>
        <v>0</v>
      </c>
      <c r="L94" s="5"/>
      <c r="M94" s="5"/>
    </row>
    <row r="95" spans="1:13" ht="16.5" hidden="1" x14ac:dyDescent="0.2">
      <c r="A95" s="43" t="s">
        <v>103</v>
      </c>
      <c r="B95" s="42" t="s">
        <v>22</v>
      </c>
      <c r="C95" s="42" t="s">
        <v>11</v>
      </c>
      <c r="D95" s="42" t="s">
        <v>97</v>
      </c>
      <c r="E95" s="42" t="s">
        <v>211</v>
      </c>
      <c r="F95" s="57" t="s">
        <v>31</v>
      </c>
      <c r="G95" s="58">
        <v>18</v>
      </c>
      <c r="H95" s="58">
        <f>262-266-14</f>
        <v>-18</v>
      </c>
      <c r="I95" s="58">
        <f>G95+H95</f>
        <v>0</v>
      </c>
      <c r="J95" s="58">
        <v>0</v>
      </c>
      <c r="K95" s="58">
        <v>0</v>
      </c>
      <c r="L95" s="5"/>
      <c r="M95" s="5"/>
    </row>
    <row r="96" spans="1:13" ht="33" x14ac:dyDescent="0.2">
      <c r="A96" s="56" t="s">
        <v>200</v>
      </c>
      <c r="B96" s="32" t="s">
        <v>22</v>
      </c>
      <c r="C96" s="32" t="s">
        <v>11</v>
      </c>
      <c r="D96" s="32" t="s">
        <v>97</v>
      </c>
      <c r="E96" s="32" t="s">
        <v>125</v>
      </c>
      <c r="F96" s="32"/>
      <c r="G96" s="55">
        <f t="shared" ref="G96:K97" si="42">G97</f>
        <v>675</v>
      </c>
      <c r="H96" s="55">
        <f t="shared" si="42"/>
        <v>0</v>
      </c>
      <c r="I96" s="55">
        <f t="shared" si="42"/>
        <v>675</v>
      </c>
      <c r="J96" s="55">
        <f t="shared" si="42"/>
        <v>0</v>
      </c>
      <c r="K96" s="55">
        <f t="shared" si="42"/>
        <v>0</v>
      </c>
      <c r="L96" s="5"/>
      <c r="M96" s="5"/>
    </row>
    <row r="97" spans="1:13" ht="33" x14ac:dyDescent="0.2">
      <c r="A97" s="56" t="s">
        <v>150</v>
      </c>
      <c r="B97" s="32" t="s">
        <v>22</v>
      </c>
      <c r="C97" s="32" t="s">
        <v>11</v>
      </c>
      <c r="D97" s="32" t="s">
        <v>97</v>
      </c>
      <c r="E97" s="32" t="s">
        <v>156</v>
      </c>
      <c r="F97" s="32"/>
      <c r="G97" s="55">
        <f t="shared" si="42"/>
        <v>675</v>
      </c>
      <c r="H97" s="55">
        <f t="shared" si="42"/>
        <v>0</v>
      </c>
      <c r="I97" s="55">
        <f t="shared" si="42"/>
        <v>675</v>
      </c>
      <c r="J97" s="55">
        <f t="shared" si="42"/>
        <v>0</v>
      </c>
      <c r="K97" s="55">
        <f t="shared" si="42"/>
        <v>0</v>
      </c>
      <c r="L97" s="5"/>
      <c r="M97" s="5"/>
    </row>
    <row r="98" spans="1:13" ht="33" x14ac:dyDescent="0.2">
      <c r="A98" s="56" t="s">
        <v>95</v>
      </c>
      <c r="B98" s="32" t="s">
        <v>22</v>
      </c>
      <c r="C98" s="32" t="s">
        <v>11</v>
      </c>
      <c r="D98" s="32" t="s">
        <v>97</v>
      </c>
      <c r="E98" s="32" t="s">
        <v>156</v>
      </c>
      <c r="F98" s="32" t="s">
        <v>38</v>
      </c>
      <c r="G98" s="55">
        <f t="shared" ref="G98:K98" si="43">G99</f>
        <v>675</v>
      </c>
      <c r="H98" s="55">
        <f t="shared" si="43"/>
        <v>0</v>
      </c>
      <c r="I98" s="55">
        <f t="shared" si="43"/>
        <v>675</v>
      </c>
      <c r="J98" s="55">
        <f t="shared" si="43"/>
        <v>0</v>
      </c>
      <c r="K98" s="55">
        <f t="shared" si="43"/>
        <v>0</v>
      </c>
      <c r="L98" s="5"/>
      <c r="M98" s="5"/>
    </row>
    <row r="99" spans="1:13" ht="33" x14ac:dyDescent="0.2">
      <c r="A99" s="56" t="s">
        <v>62</v>
      </c>
      <c r="B99" s="32" t="s">
        <v>22</v>
      </c>
      <c r="C99" s="32" t="s">
        <v>11</v>
      </c>
      <c r="D99" s="32" t="s">
        <v>97</v>
      </c>
      <c r="E99" s="32" t="s">
        <v>156</v>
      </c>
      <c r="F99" s="32" t="s">
        <v>39</v>
      </c>
      <c r="G99" s="55">
        <f t="shared" ref="G99:K99" si="44">G100</f>
        <v>675</v>
      </c>
      <c r="H99" s="55">
        <f t="shared" si="44"/>
        <v>0</v>
      </c>
      <c r="I99" s="55">
        <f t="shared" si="44"/>
        <v>675</v>
      </c>
      <c r="J99" s="55">
        <f t="shared" si="44"/>
        <v>0</v>
      </c>
      <c r="K99" s="55">
        <f t="shared" si="44"/>
        <v>0</v>
      </c>
      <c r="L99" s="5"/>
      <c r="M99" s="5"/>
    </row>
    <row r="100" spans="1:13" ht="16.5" x14ac:dyDescent="0.2">
      <c r="A100" s="43" t="s">
        <v>103</v>
      </c>
      <c r="B100" s="42" t="s">
        <v>22</v>
      </c>
      <c r="C100" s="42" t="s">
        <v>11</v>
      </c>
      <c r="D100" s="42" t="s">
        <v>97</v>
      </c>
      <c r="E100" s="42" t="s">
        <v>156</v>
      </c>
      <c r="F100" s="57" t="s">
        <v>31</v>
      </c>
      <c r="G100" s="58">
        <v>675</v>
      </c>
      <c r="H100" s="58"/>
      <c r="I100" s="58">
        <f>H100+G100</f>
        <v>675</v>
      </c>
      <c r="J100" s="58">
        <v>0</v>
      </c>
      <c r="K100" s="58">
        <v>0</v>
      </c>
      <c r="L100" s="5"/>
      <c r="M100" s="5"/>
    </row>
    <row r="101" spans="1:13" ht="16.5" x14ac:dyDescent="0.2">
      <c r="A101" s="46" t="s">
        <v>46</v>
      </c>
      <c r="B101" s="47">
        <v>920</v>
      </c>
      <c r="C101" s="47" t="s">
        <v>12</v>
      </c>
      <c r="D101" s="47" t="s">
        <v>25</v>
      </c>
      <c r="E101" s="47"/>
      <c r="F101" s="47" t="s">
        <v>7</v>
      </c>
      <c r="G101" s="21">
        <f>G102+G115+G124</f>
        <v>202137.99999999997</v>
      </c>
      <c r="H101" s="21">
        <f t="shared" ref="H101:K101" si="45">H102+H115+H124</f>
        <v>5153.1000000000004</v>
      </c>
      <c r="I101" s="21">
        <f t="shared" si="45"/>
        <v>207291.09999999998</v>
      </c>
      <c r="J101" s="21">
        <f t="shared" si="45"/>
        <v>163399.5</v>
      </c>
      <c r="K101" s="21">
        <f t="shared" si="45"/>
        <v>166339.79999999999</v>
      </c>
      <c r="L101" s="5"/>
      <c r="M101" s="5"/>
    </row>
    <row r="102" spans="1:13" ht="16.5" x14ac:dyDescent="0.2">
      <c r="A102" s="51" t="s">
        <v>130</v>
      </c>
      <c r="B102" s="32">
        <v>920</v>
      </c>
      <c r="C102" s="32" t="s">
        <v>12</v>
      </c>
      <c r="D102" s="32" t="s">
        <v>9</v>
      </c>
      <c r="E102" s="32"/>
      <c r="F102" s="32"/>
      <c r="G102" s="39">
        <f>G103+G110</f>
        <v>3650.3</v>
      </c>
      <c r="H102" s="52">
        <f>H103+H110</f>
        <v>-32.5</v>
      </c>
      <c r="I102" s="52">
        <f>I103+I110</f>
        <v>3617.8</v>
      </c>
      <c r="J102" s="39">
        <f t="shared" ref="J102:K102" si="46">J103</f>
        <v>195.6</v>
      </c>
      <c r="K102" s="39">
        <f t="shared" si="46"/>
        <v>206</v>
      </c>
      <c r="L102" s="5"/>
      <c r="M102" s="5"/>
    </row>
    <row r="103" spans="1:13" ht="33" x14ac:dyDescent="0.2">
      <c r="A103" s="28" t="s">
        <v>109</v>
      </c>
      <c r="B103" s="32">
        <v>920</v>
      </c>
      <c r="C103" s="32" t="s">
        <v>12</v>
      </c>
      <c r="D103" s="32" t="s">
        <v>9</v>
      </c>
      <c r="E103" s="29" t="s">
        <v>83</v>
      </c>
      <c r="F103" s="32"/>
      <c r="G103" s="39">
        <f>G106</f>
        <v>150.30000000000001</v>
      </c>
      <c r="H103" s="39">
        <f>H106</f>
        <v>0</v>
      </c>
      <c r="I103" s="39">
        <f>I106</f>
        <v>150.30000000000001</v>
      </c>
      <c r="J103" s="39">
        <f>J106</f>
        <v>195.6</v>
      </c>
      <c r="K103" s="39">
        <f>K106</f>
        <v>206</v>
      </c>
      <c r="L103" s="5"/>
      <c r="M103" s="5"/>
    </row>
    <row r="104" spans="1:13" ht="33" x14ac:dyDescent="0.2">
      <c r="A104" s="28" t="s">
        <v>151</v>
      </c>
      <c r="B104" s="32" t="s">
        <v>22</v>
      </c>
      <c r="C104" s="32" t="s">
        <v>12</v>
      </c>
      <c r="D104" s="32" t="s">
        <v>9</v>
      </c>
      <c r="E104" s="29" t="s">
        <v>131</v>
      </c>
      <c r="F104" s="32"/>
      <c r="G104" s="39">
        <f t="shared" ref="G104:K104" si="47">G105</f>
        <v>150.30000000000001</v>
      </c>
      <c r="H104" s="39">
        <f t="shared" si="47"/>
        <v>0</v>
      </c>
      <c r="I104" s="39">
        <f t="shared" si="47"/>
        <v>150.30000000000001</v>
      </c>
      <c r="J104" s="39">
        <f t="shared" si="47"/>
        <v>195.6</v>
      </c>
      <c r="K104" s="39">
        <f t="shared" si="47"/>
        <v>206</v>
      </c>
      <c r="L104" s="5"/>
      <c r="M104" s="5"/>
    </row>
    <row r="105" spans="1:13" ht="33" x14ac:dyDescent="0.2">
      <c r="A105" s="28" t="s">
        <v>132</v>
      </c>
      <c r="B105" s="32" t="s">
        <v>22</v>
      </c>
      <c r="C105" s="32" t="s">
        <v>12</v>
      </c>
      <c r="D105" s="32" t="s">
        <v>9</v>
      </c>
      <c r="E105" s="32" t="s">
        <v>129</v>
      </c>
      <c r="F105" s="32"/>
      <c r="G105" s="39">
        <f t="shared" ref="G105:K105" si="48">G106</f>
        <v>150.30000000000001</v>
      </c>
      <c r="H105" s="39">
        <f t="shared" si="48"/>
        <v>0</v>
      </c>
      <c r="I105" s="39">
        <f t="shared" si="48"/>
        <v>150.30000000000001</v>
      </c>
      <c r="J105" s="39">
        <f t="shared" si="48"/>
        <v>195.6</v>
      </c>
      <c r="K105" s="39">
        <f t="shared" si="48"/>
        <v>206</v>
      </c>
      <c r="L105" s="5"/>
      <c r="M105" s="5"/>
    </row>
    <row r="106" spans="1:13" ht="33" x14ac:dyDescent="0.2">
      <c r="A106" s="51" t="s">
        <v>132</v>
      </c>
      <c r="B106" s="32" t="s">
        <v>22</v>
      </c>
      <c r="C106" s="32" t="s">
        <v>12</v>
      </c>
      <c r="D106" s="32" t="s">
        <v>9</v>
      </c>
      <c r="E106" s="32" t="s">
        <v>157</v>
      </c>
      <c r="F106" s="32"/>
      <c r="G106" s="52">
        <f t="shared" ref="G106:K106" si="49">G107</f>
        <v>150.30000000000001</v>
      </c>
      <c r="H106" s="52">
        <f t="shared" si="49"/>
        <v>0</v>
      </c>
      <c r="I106" s="52">
        <f t="shared" si="49"/>
        <v>150.30000000000001</v>
      </c>
      <c r="J106" s="52">
        <f t="shared" si="49"/>
        <v>195.6</v>
      </c>
      <c r="K106" s="52">
        <f t="shared" si="49"/>
        <v>206</v>
      </c>
      <c r="L106" s="5"/>
      <c r="M106" s="5"/>
    </row>
    <row r="107" spans="1:13" ht="33" x14ac:dyDescent="0.2">
      <c r="A107" s="31" t="s">
        <v>95</v>
      </c>
      <c r="B107" s="32">
        <v>920</v>
      </c>
      <c r="C107" s="32" t="s">
        <v>12</v>
      </c>
      <c r="D107" s="32" t="s">
        <v>9</v>
      </c>
      <c r="E107" s="32" t="s">
        <v>157</v>
      </c>
      <c r="F107" s="32" t="s">
        <v>38</v>
      </c>
      <c r="G107" s="52">
        <f t="shared" ref="G107:K108" si="50">G108</f>
        <v>150.30000000000001</v>
      </c>
      <c r="H107" s="52">
        <f t="shared" si="50"/>
        <v>0</v>
      </c>
      <c r="I107" s="52">
        <f t="shared" si="50"/>
        <v>150.30000000000001</v>
      </c>
      <c r="J107" s="52">
        <f t="shared" si="50"/>
        <v>195.6</v>
      </c>
      <c r="K107" s="52">
        <f t="shared" si="50"/>
        <v>206</v>
      </c>
      <c r="L107" s="5"/>
      <c r="M107" s="5"/>
    </row>
    <row r="108" spans="1:13" ht="33" x14ac:dyDescent="0.2">
      <c r="A108" s="31" t="s">
        <v>62</v>
      </c>
      <c r="B108" s="32">
        <v>920</v>
      </c>
      <c r="C108" s="32" t="s">
        <v>12</v>
      </c>
      <c r="D108" s="32" t="s">
        <v>9</v>
      </c>
      <c r="E108" s="32" t="s">
        <v>157</v>
      </c>
      <c r="F108" s="32" t="s">
        <v>39</v>
      </c>
      <c r="G108" s="52">
        <f t="shared" si="50"/>
        <v>150.30000000000001</v>
      </c>
      <c r="H108" s="52">
        <f t="shared" si="50"/>
        <v>0</v>
      </c>
      <c r="I108" s="52">
        <f t="shared" si="50"/>
        <v>150.30000000000001</v>
      </c>
      <c r="J108" s="52">
        <f t="shared" si="50"/>
        <v>195.6</v>
      </c>
      <c r="K108" s="52">
        <f t="shared" si="50"/>
        <v>206</v>
      </c>
      <c r="L108" s="5"/>
      <c r="M108" s="5"/>
    </row>
    <row r="109" spans="1:13" ht="16.5" x14ac:dyDescent="0.2">
      <c r="A109" s="33" t="s">
        <v>103</v>
      </c>
      <c r="B109" s="35" t="s">
        <v>22</v>
      </c>
      <c r="C109" s="35" t="s">
        <v>12</v>
      </c>
      <c r="D109" s="35" t="s">
        <v>9</v>
      </c>
      <c r="E109" s="35" t="s">
        <v>157</v>
      </c>
      <c r="F109" s="35" t="s">
        <v>31</v>
      </c>
      <c r="G109" s="45">
        <v>150.30000000000001</v>
      </c>
      <c r="H109" s="45"/>
      <c r="I109" s="45">
        <f>H109+G109</f>
        <v>150.30000000000001</v>
      </c>
      <c r="J109" s="45">
        <v>195.6</v>
      </c>
      <c r="K109" s="45">
        <v>206</v>
      </c>
      <c r="L109" s="5"/>
      <c r="M109" s="5"/>
    </row>
    <row r="110" spans="1:13" ht="16.5" x14ac:dyDescent="0.2">
      <c r="A110" s="51" t="s">
        <v>36</v>
      </c>
      <c r="B110" s="32" t="s">
        <v>22</v>
      </c>
      <c r="C110" s="32" t="s">
        <v>12</v>
      </c>
      <c r="D110" s="32" t="s">
        <v>9</v>
      </c>
      <c r="E110" s="32" t="s">
        <v>80</v>
      </c>
      <c r="F110" s="32"/>
      <c r="G110" s="52">
        <f>G112</f>
        <v>3500</v>
      </c>
      <c r="H110" s="52">
        <f>H112</f>
        <v>-32.5</v>
      </c>
      <c r="I110" s="52">
        <f>I112</f>
        <v>3467.5</v>
      </c>
      <c r="J110" s="52">
        <f>J112</f>
        <v>0</v>
      </c>
      <c r="K110" s="52">
        <f>K112</f>
        <v>0</v>
      </c>
      <c r="L110" s="5"/>
      <c r="M110" s="5"/>
    </row>
    <row r="111" spans="1:13" ht="16.5" x14ac:dyDescent="0.2">
      <c r="A111" s="51" t="s">
        <v>238</v>
      </c>
      <c r="B111" s="32" t="s">
        <v>22</v>
      </c>
      <c r="C111" s="32" t="s">
        <v>12</v>
      </c>
      <c r="D111" s="32" t="s">
        <v>9</v>
      </c>
      <c r="E111" s="32" t="s">
        <v>229</v>
      </c>
      <c r="F111" s="32"/>
      <c r="G111" s="52">
        <f>G112</f>
        <v>3500</v>
      </c>
      <c r="H111" s="52">
        <f t="shared" ref="H111:K111" si="51">H112</f>
        <v>-32.5</v>
      </c>
      <c r="I111" s="52">
        <f t="shared" si="51"/>
        <v>3467.5</v>
      </c>
      <c r="J111" s="52">
        <f t="shared" si="51"/>
        <v>0</v>
      </c>
      <c r="K111" s="52">
        <f t="shared" si="51"/>
        <v>0</v>
      </c>
      <c r="L111" s="5"/>
      <c r="M111" s="5"/>
    </row>
    <row r="112" spans="1:13" ht="33" x14ac:dyDescent="0.2">
      <c r="A112" s="31" t="s">
        <v>95</v>
      </c>
      <c r="B112" s="32">
        <v>920</v>
      </c>
      <c r="C112" s="32" t="s">
        <v>12</v>
      </c>
      <c r="D112" s="32" t="s">
        <v>9</v>
      </c>
      <c r="E112" s="32" t="s">
        <v>229</v>
      </c>
      <c r="F112" s="32" t="s">
        <v>38</v>
      </c>
      <c r="G112" s="52">
        <f t="shared" ref="G112:K113" si="52">G113</f>
        <v>3500</v>
      </c>
      <c r="H112" s="52">
        <f t="shared" si="52"/>
        <v>-32.5</v>
      </c>
      <c r="I112" s="52">
        <f t="shared" si="52"/>
        <v>3467.5</v>
      </c>
      <c r="J112" s="52">
        <f t="shared" si="52"/>
        <v>0</v>
      </c>
      <c r="K112" s="52">
        <f t="shared" si="52"/>
        <v>0</v>
      </c>
      <c r="L112" s="5"/>
      <c r="M112" s="5"/>
    </row>
    <row r="113" spans="1:13" ht="33" x14ac:dyDescent="0.2">
      <c r="A113" s="31" t="s">
        <v>62</v>
      </c>
      <c r="B113" s="32">
        <v>920</v>
      </c>
      <c r="C113" s="32" t="s">
        <v>12</v>
      </c>
      <c r="D113" s="32" t="s">
        <v>9</v>
      </c>
      <c r="E113" s="32" t="s">
        <v>229</v>
      </c>
      <c r="F113" s="32" t="s">
        <v>39</v>
      </c>
      <c r="G113" s="52">
        <f t="shared" si="52"/>
        <v>3500</v>
      </c>
      <c r="H113" s="52">
        <f t="shared" si="52"/>
        <v>-32.5</v>
      </c>
      <c r="I113" s="52">
        <f t="shared" si="52"/>
        <v>3467.5</v>
      </c>
      <c r="J113" s="52">
        <f t="shared" si="52"/>
        <v>0</v>
      </c>
      <c r="K113" s="52">
        <f t="shared" si="52"/>
        <v>0</v>
      </c>
      <c r="L113" s="5"/>
      <c r="M113" s="5"/>
    </row>
    <row r="114" spans="1:13" ht="16.5" x14ac:dyDescent="0.2">
      <c r="A114" s="33" t="s">
        <v>103</v>
      </c>
      <c r="B114" s="35" t="s">
        <v>22</v>
      </c>
      <c r="C114" s="35" t="s">
        <v>12</v>
      </c>
      <c r="D114" s="35" t="s">
        <v>9</v>
      </c>
      <c r="E114" s="35" t="s">
        <v>229</v>
      </c>
      <c r="F114" s="35" t="s">
        <v>31</v>
      </c>
      <c r="G114" s="45">
        <v>3500</v>
      </c>
      <c r="H114" s="45">
        <v>-32.5</v>
      </c>
      <c r="I114" s="45">
        <f>G114+H114</f>
        <v>3467.5</v>
      </c>
      <c r="J114" s="45">
        <v>0</v>
      </c>
      <c r="K114" s="45">
        <v>0</v>
      </c>
      <c r="L114" s="5"/>
      <c r="M114" s="5"/>
    </row>
    <row r="115" spans="1:13" ht="16.5" x14ac:dyDescent="0.2">
      <c r="A115" s="51" t="s">
        <v>19</v>
      </c>
      <c r="B115" s="32">
        <v>920</v>
      </c>
      <c r="C115" s="32" t="s">
        <v>12</v>
      </c>
      <c r="D115" s="32" t="s">
        <v>13</v>
      </c>
      <c r="E115" s="32"/>
      <c r="F115" s="32"/>
      <c r="G115" s="39">
        <f t="shared" ref="G115:K116" si="53">G116</f>
        <v>720</v>
      </c>
      <c r="H115" s="39">
        <f t="shared" si="53"/>
        <v>0</v>
      </c>
      <c r="I115" s="39">
        <f t="shared" si="53"/>
        <v>720</v>
      </c>
      <c r="J115" s="39">
        <f t="shared" si="53"/>
        <v>740</v>
      </c>
      <c r="K115" s="39">
        <f t="shared" si="53"/>
        <v>760</v>
      </c>
      <c r="L115" s="5"/>
      <c r="M115" s="5"/>
    </row>
    <row r="116" spans="1:13" ht="16.5" x14ac:dyDescent="0.2">
      <c r="A116" s="28" t="s">
        <v>36</v>
      </c>
      <c r="B116" s="32">
        <v>920</v>
      </c>
      <c r="C116" s="32" t="s">
        <v>12</v>
      </c>
      <c r="D116" s="32" t="s">
        <v>13</v>
      </c>
      <c r="E116" s="29" t="s">
        <v>80</v>
      </c>
      <c r="F116" s="32"/>
      <c r="G116" s="39">
        <f t="shared" si="53"/>
        <v>720</v>
      </c>
      <c r="H116" s="39">
        <f t="shared" si="53"/>
        <v>0</v>
      </c>
      <c r="I116" s="39">
        <f t="shared" si="53"/>
        <v>720</v>
      </c>
      <c r="J116" s="39">
        <f t="shared" si="53"/>
        <v>740</v>
      </c>
      <c r="K116" s="39">
        <f t="shared" si="53"/>
        <v>760</v>
      </c>
      <c r="L116" s="5"/>
      <c r="M116" s="5"/>
    </row>
    <row r="117" spans="1:13" ht="16.5" x14ac:dyDescent="0.2">
      <c r="A117" s="51" t="s">
        <v>20</v>
      </c>
      <c r="B117" s="32" t="s">
        <v>22</v>
      </c>
      <c r="C117" s="32" t="s">
        <v>12</v>
      </c>
      <c r="D117" s="32" t="s">
        <v>13</v>
      </c>
      <c r="E117" s="32" t="s">
        <v>85</v>
      </c>
      <c r="F117" s="32"/>
      <c r="G117" s="52">
        <f t="shared" ref="G117:H117" si="54">G118+G121</f>
        <v>720</v>
      </c>
      <c r="H117" s="52">
        <f t="shared" si="54"/>
        <v>0</v>
      </c>
      <c r="I117" s="52">
        <f t="shared" ref="I117:K117" si="55">I118+I121</f>
        <v>720</v>
      </c>
      <c r="J117" s="52">
        <f t="shared" si="55"/>
        <v>740</v>
      </c>
      <c r="K117" s="52">
        <f t="shared" si="55"/>
        <v>760</v>
      </c>
      <c r="L117" s="5"/>
      <c r="M117" s="5"/>
    </row>
    <row r="118" spans="1:13" ht="33" x14ac:dyDescent="0.2">
      <c r="A118" s="31" t="s">
        <v>95</v>
      </c>
      <c r="B118" s="32">
        <v>920</v>
      </c>
      <c r="C118" s="32" t="s">
        <v>12</v>
      </c>
      <c r="D118" s="32" t="s">
        <v>13</v>
      </c>
      <c r="E118" s="32" t="s">
        <v>85</v>
      </c>
      <c r="F118" s="32" t="s">
        <v>38</v>
      </c>
      <c r="G118" s="52">
        <f t="shared" ref="G118:K119" si="56">G119</f>
        <v>120</v>
      </c>
      <c r="H118" s="52">
        <f t="shared" si="56"/>
        <v>0</v>
      </c>
      <c r="I118" s="52">
        <f t="shared" si="56"/>
        <v>120</v>
      </c>
      <c r="J118" s="52">
        <f t="shared" si="56"/>
        <v>140</v>
      </c>
      <c r="K118" s="52">
        <f t="shared" si="56"/>
        <v>160</v>
      </c>
      <c r="L118" s="5"/>
      <c r="M118" s="5"/>
    </row>
    <row r="119" spans="1:13" ht="33" x14ac:dyDescent="0.2">
      <c r="A119" s="31" t="s">
        <v>62</v>
      </c>
      <c r="B119" s="32">
        <v>920</v>
      </c>
      <c r="C119" s="32" t="s">
        <v>12</v>
      </c>
      <c r="D119" s="32" t="s">
        <v>13</v>
      </c>
      <c r="E119" s="32" t="s">
        <v>85</v>
      </c>
      <c r="F119" s="32" t="s">
        <v>39</v>
      </c>
      <c r="G119" s="52">
        <f t="shared" si="56"/>
        <v>120</v>
      </c>
      <c r="H119" s="52">
        <f t="shared" si="56"/>
        <v>0</v>
      </c>
      <c r="I119" s="52">
        <f t="shared" si="56"/>
        <v>120</v>
      </c>
      <c r="J119" s="52">
        <f t="shared" si="56"/>
        <v>140</v>
      </c>
      <c r="K119" s="52">
        <f t="shared" si="56"/>
        <v>160</v>
      </c>
      <c r="L119" s="5"/>
      <c r="M119" s="5"/>
    </row>
    <row r="120" spans="1:13" ht="16.5" x14ac:dyDescent="0.2">
      <c r="A120" s="33" t="s">
        <v>103</v>
      </c>
      <c r="B120" s="35" t="s">
        <v>22</v>
      </c>
      <c r="C120" s="35" t="s">
        <v>12</v>
      </c>
      <c r="D120" s="35" t="s">
        <v>13</v>
      </c>
      <c r="E120" s="35" t="s">
        <v>85</v>
      </c>
      <c r="F120" s="35" t="s">
        <v>31</v>
      </c>
      <c r="G120" s="45">
        <v>120</v>
      </c>
      <c r="H120" s="45"/>
      <c r="I120" s="45">
        <f>H120+G120</f>
        <v>120</v>
      </c>
      <c r="J120" s="45">
        <v>140</v>
      </c>
      <c r="K120" s="45">
        <v>160</v>
      </c>
      <c r="L120" s="5"/>
      <c r="M120" s="5"/>
    </row>
    <row r="121" spans="1:13" ht="16.5" x14ac:dyDescent="0.2">
      <c r="A121" s="74" t="s">
        <v>40</v>
      </c>
      <c r="B121" s="38" t="s">
        <v>22</v>
      </c>
      <c r="C121" s="38" t="s">
        <v>12</v>
      </c>
      <c r="D121" s="38" t="s">
        <v>13</v>
      </c>
      <c r="E121" s="38" t="s">
        <v>85</v>
      </c>
      <c r="F121" s="38" t="s">
        <v>41</v>
      </c>
      <c r="G121" s="39">
        <f t="shared" ref="G121:K122" si="57">G122</f>
        <v>600</v>
      </c>
      <c r="H121" s="39">
        <f t="shared" si="57"/>
        <v>0</v>
      </c>
      <c r="I121" s="39">
        <f t="shared" si="57"/>
        <v>600</v>
      </c>
      <c r="J121" s="39">
        <f t="shared" si="57"/>
        <v>600</v>
      </c>
      <c r="K121" s="39">
        <f t="shared" si="57"/>
        <v>600</v>
      </c>
      <c r="L121" s="5"/>
      <c r="M121" s="5"/>
    </row>
    <row r="122" spans="1:13" ht="66" x14ac:dyDescent="0.2">
      <c r="A122" s="60" t="s">
        <v>115</v>
      </c>
      <c r="B122" s="32" t="s">
        <v>22</v>
      </c>
      <c r="C122" s="32" t="s">
        <v>12</v>
      </c>
      <c r="D122" s="32" t="s">
        <v>13</v>
      </c>
      <c r="E122" s="32" t="s">
        <v>85</v>
      </c>
      <c r="F122" s="32" t="s">
        <v>32</v>
      </c>
      <c r="G122" s="52">
        <f t="shared" si="57"/>
        <v>600</v>
      </c>
      <c r="H122" s="52">
        <f t="shared" si="57"/>
        <v>0</v>
      </c>
      <c r="I122" s="52">
        <f t="shared" si="57"/>
        <v>600</v>
      </c>
      <c r="J122" s="52">
        <f t="shared" si="57"/>
        <v>600</v>
      </c>
      <c r="K122" s="52">
        <f t="shared" si="57"/>
        <v>600</v>
      </c>
      <c r="L122" s="5"/>
      <c r="M122" s="5"/>
    </row>
    <row r="123" spans="1:13" ht="66" x14ac:dyDescent="0.2">
      <c r="A123" s="61" t="s">
        <v>116</v>
      </c>
      <c r="B123" s="35" t="s">
        <v>22</v>
      </c>
      <c r="C123" s="35" t="s">
        <v>12</v>
      </c>
      <c r="D123" s="35" t="s">
        <v>13</v>
      </c>
      <c r="E123" s="35" t="s">
        <v>85</v>
      </c>
      <c r="F123" s="35" t="s">
        <v>94</v>
      </c>
      <c r="G123" s="45">
        <v>600</v>
      </c>
      <c r="H123" s="45"/>
      <c r="I123" s="45">
        <f>H123+G123</f>
        <v>600</v>
      </c>
      <c r="J123" s="45">
        <v>600</v>
      </c>
      <c r="K123" s="45">
        <v>600</v>
      </c>
      <c r="L123" s="5"/>
      <c r="M123" s="5"/>
    </row>
    <row r="124" spans="1:13" ht="16.5" x14ac:dyDescent="0.2">
      <c r="A124" s="62" t="s">
        <v>16</v>
      </c>
      <c r="B124" s="32">
        <v>920</v>
      </c>
      <c r="C124" s="32" t="s">
        <v>12</v>
      </c>
      <c r="D124" s="32" t="s">
        <v>10</v>
      </c>
      <c r="E124" s="32"/>
      <c r="F124" s="32" t="s">
        <v>7</v>
      </c>
      <c r="G124" s="41">
        <f>G150+G132+G125+G144</f>
        <v>197767.69999999998</v>
      </c>
      <c r="H124" s="41">
        <f>H150+H132+H125+H144</f>
        <v>5185.6000000000004</v>
      </c>
      <c r="I124" s="41">
        <f>I150+I132+I125+I144</f>
        <v>202953.3</v>
      </c>
      <c r="J124" s="41">
        <f>J150+J132+J125+J144</f>
        <v>162463.9</v>
      </c>
      <c r="K124" s="41">
        <f>K150+K132+K125+K144</f>
        <v>165373.79999999999</v>
      </c>
      <c r="L124" s="5"/>
      <c r="M124" s="5"/>
    </row>
    <row r="125" spans="1:13" ht="52.5" customHeight="1" x14ac:dyDescent="0.2">
      <c r="A125" s="31" t="s">
        <v>139</v>
      </c>
      <c r="B125" s="38" t="s">
        <v>22</v>
      </c>
      <c r="C125" s="38" t="s">
        <v>12</v>
      </c>
      <c r="D125" s="38" t="s">
        <v>10</v>
      </c>
      <c r="E125" s="38" t="s">
        <v>140</v>
      </c>
      <c r="F125" s="38"/>
      <c r="G125" s="39">
        <f>G126</f>
        <v>800</v>
      </c>
      <c r="H125" s="39">
        <f>H126</f>
        <v>0</v>
      </c>
      <c r="I125" s="39">
        <f>I126</f>
        <v>800</v>
      </c>
      <c r="J125" s="39">
        <f>J126</f>
        <v>350</v>
      </c>
      <c r="K125" s="39">
        <f>K126</f>
        <v>350</v>
      </c>
      <c r="L125" s="5"/>
      <c r="M125" s="5"/>
    </row>
    <row r="126" spans="1:13" ht="33" x14ac:dyDescent="0.2">
      <c r="A126" s="31" t="s">
        <v>145</v>
      </c>
      <c r="B126" s="38" t="s">
        <v>22</v>
      </c>
      <c r="C126" s="38" t="s">
        <v>12</v>
      </c>
      <c r="D126" s="38" t="s">
        <v>10</v>
      </c>
      <c r="E126" s="38" t="s">
        <v>141</v>
      </c>
      <c r="F126" s="38"/>
      <c r="G126" s="39">
        <f t="shared" ref="G126:K130" si="58">G127</f>
        <v>800</v>
      </c>
      <c r="H126" s="39">
        <f t="shared" si="58"/>
        <v>0</v>
      </c>
      <c r="I126" s="39">
        <f t="shared" si="58"/>
        <v>800</v>
      </c>
      <c r="J126" s="39">
        <f t="shared" si="58"/>
        <v>350</v>
      </c>
      <c r="K126" s="39">
        <f t="shared" si="58"/>
        <v>350</v>
      </c>
      <c r="L126" s="5"/>
      <c r="M126" s="5"/>
    </row>
    <row r="127" spans="1:13" ht="49.5" x14ac:dyDescent="0.2">
      <c r="A127" s="31" t="s">
        <v>142</v>
      </c>
      <c r="B127" s="38" t="s">
        <v>22</v>
      </c>
      <c r="C127" s="38" t="s">
        <v>12</v>
      </c>
      <c r="D127" s="38" t="s">
        <v>10</v>
      </c>
      <c r="E127" s="38" t="s">
        <v>138</v>
      </c>
      <c r="F127" s="38"/>
      <c r="G127" s="39">
        <f t="shared" si="58"/>
        <v>800</v>
      </c>
      <c r="H127" s="39">
        <f t="shared" si="58"/>
        <v>0</v>
      </c>
      <c r="I127" s="39">
        <f t="shared" si="58"/>
        <v>800</v>
      </c>
      <c r="J127" s="39">
        <f t="shared" si="58"/>
        <v>350</v>
      </c>
      <c r="K127" s="39">
        <f t="shared" si="58"/>
        <v>350</v>
      </c>
      <c r="L127" s="5"/>
      <c r="M127" s="5"/>
    </row>
    <row r="128" spans="1:13" ht="49.5" x14ac:dyDescent="0.2">
      <c r="A128" s="31" t="s">
        <v>142</v>
      </c>
      <c r="B128" s="32">
        <v>920</v>
      </c>
      <c r="C128" s="32" t="s">
        <v>12</v>
      </c>
      <c r="D128" s="32" t="s">
        <v>10</v>
      </c>
      <c r="E128" s="32" t="s">
        <v>158</v>
      </c>
      <c r="F128" s="38"/>
      <c r="G128" s="39">
        <f t="shared" si="58"/>
        <v>800</v>
      </c>
      <c r="H128" s="39">
        <f t="shared" si="58"/>
        <v>0</v>
      </c>
      <c r="I128" s="39">
        <f t="shared" si="58"/>
        <v>800</v>
      </c>
      <c r="J128" s="39">
        <f t="shared" si="58"/>
        <v>350</v>
      </c>
      <c r="K128" s="39">
        <f t="shared" si="58"/>
        <v>350</v>
      </c>
      <c r="L128" s="5"/>
      <c r="M128" s="5"/>
    </row>
    <row r="129" spans="1:13" ht="33" x14ac:dyDescent="0.2">
      <c r="A129" s="31" t="s">
        <v>95</v>
      </c>
      <c r="B129" s="32">
        <v>920</v>
      </c>
      <c r="C129" s="32" t="s">
        <v>12</v>
      </c>
      <c r="D129" s="32" t="s">
        <v>10</v>
      </c>
      <c r="E129" s="32" t="s">
        <v>158</v>
      </c>
      <c r="F129" s="32" t="s">
        <v>38</v>
      </c>
      <c r="G129" s="39">
        <f t="shared" si="58"/>
        <v>800</v>
      </c>
      <c r="H129" s="39">
        <f t="shared" si="58"/>
        <v>0</v>
      </c>
      <c r="I129" s="39">
        <f t="shared" si="58"/>
        <v>800</v>
      </c>
      <c r="J129" s="39">
        <f t="shared" si="58"/>
        <v>350</v>
      </c>
      <c r="K129" s="39">
        <f t="shared" si="58"/>
        <v>350</v>
      </c>
      <c r="L129" s="5"/>
      <c r="M129" s="5"/>
    </row>
    <row r="130" spans="1:13" ht="33" x14ac:dyDescent="0.2">
      <c r="A130" s="31" t="s">
        <v>62</v>
      </c>
      <c r="B130" s="32">
        <v>920</v>
      </c>
      <c r="C130" s="32" t="s">
        <v>12</v>
      </c>
      <c r="D130" s="32" t="s">
        <v>10</v>
      </c>
      <c r="E130" s="32" t="s">
        <v>158</v>
      </c>
      <c r="F130" s="32" t="s">
        <v>39</v>
      </c>
      <c r="G130" s="39">
        <f t="shared" si="58"/>
        <v>800</v>
      </c>
      <c r="H130" s="39">
        <f t="shared" si="58"/>
        <v>0</v>
      </c>
      <c r="I130" s="39">
        <f t="shared" si="58"/>
        <v>800</v>
      </c>
      <c r="J130" s="39">
        <f t="shared" si="58"/>
        <v>350</v>
      </c>
      <c r="K130" s="39">
        <f t="shared" si="58"/>
        <v>350</v>
      </c>
      <c r="L130" s="5"/>
      <c r="M130" s="5"/>
    </row>
    <row r="131" spans="1:13" ht="16.5" x14ac:dyDescent="0.2">
      <c r="A131" s="33" t="s">
        <v>103</v>
      </c>
      <c r="B131" s="35" t="s">
        <v>22</v>
      </c>
      <c r="C131" s="35" t="s">
        <v>12</v>
      </c>
      <c r="D131" s="35" t="s">
        <v>10</v>
      </c>
      <c r="E131" s="35" t="s">
        <v>158</v>
      </c>
      <c r="F131" s="36" t="s">
        <v>31</v>
      </c>
      <c r="G131" s="37">
        <v>800</v>
      </c>
      <c r="H131" s="37"/>
      <c r="I131" s="37">
        <f>H131+G131</f>
        <v>800</v>
      </c>
      <c r="J131" s="37">
        <v>350</v>
      </c>
      <c r="K131" s="37">
        <v>350</v>
      </c>
      <c r="L131" s="5"/>
      <c r="M131" s="5"/>
    </row>
    <row r="132" spans="1:13" ht="49.5" x14ac:dyDescent="0.2">
      <c r="A132" s="62" t="s">
        <v>242</v>
      </c>
      <c r="B132" s="32" t="s">
        <v>22</v>
      </c>
      <c r="C132" s="32" t="s">
        <v>12</v>
      </c>
      <c r="D132" s="32" t="s">
        <v>10</v>
      </c>
      <c r="E132" s="32" t="s">
        <v>110</v>
      </c>
      <c r="F132" s="32"/>
      <c r="G132" s="41">
        <f>G133</f>
        <v>14801.8</v>
      </c>
      <c r="H132" s="41">
        <f>H133</f>
        <v>709.8</v>
      </c>
      <c r="I132" s="41">
        <f>I133</f>
        <v>15511.599999999999</v>
      </c>
      <c r="J132" s="41">
        <f t="shared" ref="J132:K132" si="59">J133</f>
        <v>14505.1</v>
      </c>
      <c r="K132" s="41">
        <f t="shared" si="59"/>
        <v>14141</v>
      </c>
      <c r="L132" s="5"/>
      <c r="M132" s="5"/>
    </row>
    <row r="133" spans="1:13" ht="56.25" customHeight="1" x14ac:dyDescent="0.2">
      <c r="A133" s="62" t="s">
        <v>246</v>
      </c>
      <c r="B133" s="32" t="s">
        <v>22</v>
      </c>
      <c r="C133" s="32" t="s">
        <v>12</v>
      </c>
      <c r="D133" s="32" t="s">
        <v>10</v>
      </c>
      <c r="E133" s="32" t="s">
        <v>111</v>
      </c>
      <c r="F133" s="32"/>
      <c r="G133" s="41">
        <f>G134+G139</f>
        <v>14801.8</v>
      </c>
      <c r="H133" s="41">
        <f>H134+H139</f>
        <v>709.8</v>
      </c>
      <c r="I133" s="41">
        <f>I134+I139</f>
        <v>15511.599999999999</v>
      </c>
      <c r="J133" s="41">
        <f>J134+J139</f>
        <v>14505.1</v>
      </c>
      <c r="K133" s="41">
        <f>K134+K139</f>
        <v>14141</v>
      </c>
      <c r="L133" s="5"/>
      <c r="M133" s="5"/>
    </row>
    <row r="134" spans="1:13" ht="33" x14ac:dyDescent="0.2">
      <c r="A134" s="28" t="s">
        <v>167</v>
      </c>
      <c r="B134" s="38" t="s">
        <v>22</v>
      </c>
      <c r="C134" s="38" t="s">
        <v>12</v>
      </c>
      <c r="D134" s="38" t="s">
        <v>10</v>
      </c>
      <c r="E134" s="38" t="s">
        <v>166</v>
      </c>
      <c r="F134" s="38"/>
      <c r="G134" s="39">
        <v>0</v>
      </c>
      <c r="H134" s="39">
        <f>H135</f>
        <v>1590</v>
      </c>
      <c r="I134" s="39">
        <f t="shared" ref="I134:K134" si="60">I135</f>
        <v>1590</v>
      </c>
      <c r="J134" s="39">
        <f t="shared" si="60"/>
        <v>0</v>
      </c>
      <c r="K134" s="39">
        <f t="shared" si="60"/>
        <v>0</v>
      </c>
      <c r="L134" s="5"/>
      <c r="M134" s="5"/>
    </row>
    <row r="135" spans="1:13" ht="33" x14ac:dyDescent="0.2">
      <c r="A135" s="28" t="s">
        <v>248</v>
      </c>
      <c r="B135" s="38" t="s">
        <v>22</v>
      </c>
      <c r="C135" s="38" t="s">
        <v>12</v>
      </c>
      <c r="D135" s="38" t="s">
        <v>10</v>
      </c>
      <c r="E135" s="38" t="s">
        <v>247</v>
      </c>
      <c r="F135" s="38"/>
      <c r="G135" s="39">
        <f>G136</f>
        <v>0</v>
      </c>
      <c r="H135" s="39">
        <f t="shared" ref="H135:K135" si="61">H136</f>
        <v>1590</v>
      </c>
      <c r="I135" s="39">
        <f t="shared" si="61"/>
        <v>1590</v>
      </c>
      <c r="J135" s="39">
        <f t="shared" si="61"/>
        <v>0</v>
      </c>
      <c r="K135" s="39">
        <f t="shared" si="61"/>
        <v>0</v>
      </c>
      <c r="L135" s="5"/>
      <c r="M135" s="5"/>
    </row>
    <row r="136" spans="1:13" ht="33" x14ac:dyDescent="0.2">
      <c r="A136" s="31" t="s">
        <v>95</v>
      </c>
      <c r="B136" s="38" t="s">
        <v>22</v>
      </c>
      <c r="C136" s="38" t="s">
        <v>12</v>
      </c>
      <c r="D136" s="38" t="s">
        <v>10</v>
      </c>
      <c r="E136" s="38" t="s">
        <v>247</v>
      </c>
      <c r="F136" s="38" t="s">
        <v>38</v>
      </c>
      <c r="G136" s="39">
        <f>G137</f>
        <v>0</v>
      </c>
      <c r="H136" s="39">
        <f t="shared" ref="H136:K136" si="62">H137</f>
        <v>1590</v>
      </c>
      <c r="I136" s="39">
        <f t="shared" si="62"/>
        <v>1590</v>
      </c>
      <c r="J136" s="39">
        <f t="shared" si="62"/>
        <v>0</v>
      </c>
      <c r="K136" s="39">
        <f t="shared" si="62"/>
        <v>0</v>
      </c>
      <c r="L136" s="5"/>
      <c r="M136" s="5"/>
    </row>
    <row r="137" spans="1:13" ht="33" x14ac:dyDescent="0.2">
      <c r="A137" s="31" t="s">
        <v>62</v>
      </c>
      <c r="B137" s="38" t="s">
        <v>22</v>
      </c>
      <c r="C137" s="38" t="s">
        <v>12</v>
      </c>
      <c r="D137" s="38" t="s">
        <v>10</v>
      </c>
      <c r="E137" s="38" t="s">
        <v>247</v>
      </c>
      <c r="F137" s="38" t="s">
        <v>39</v>
      </c>
      <c r="G137" s="39">
        <f>G138</f>
        <v>0</v>
      </c>
      <c r="H137" s="39">
        <f t="shared" ref="H137:K137" si="63">H138</f>
        <v>1590</v>
      </c>
      <c r="I137" s="39">
        <f t="shared" si="63"/>
        <v>1590</v>
      </c>
      <c r="J137" s="39">
        <f t="shared" si="63"/>
        <v>0</v>
      </c>
      <c r="K137" s="39">
        <f t="shared" si="63"/>
        <v>0</v>
      </c>
      <c r="L137" s="5"/>
      <c r="M137" s="5"/>
    </row>
    <row r="138" spans="1:13" ht="16.5" x14ac:dyDescent="0.2">
      <c r="A138" s="63" t="s">
        <v>103</v>
      </c>
      <c r="B138" s="42" t="s">
        <v>22</v>
      </c>
      <c r="C138" s="42" t="s">
        <v>12</v>
      </c>
      <c r="D138" s="42" t="s">
        <v>10</v>
      </c>
      <c r="E138" s="42" t="s">
        <v>247</v>
      </c>
      <c r="F138" s="42" t="s">
        <v>31</v>
      </c>
      <c r="G138" s="59">
        <v>0</v>
      </c>
      <c r="H138" s="59">
        <f>2000-410</f>
        <v>1590</v>
      </c>
      <c r="I138" s="59">
        <f>G138+H138</f>
        <v>1590</v>
      </c>
      <c r="J138" s="59">
        <v>0</v>
      </c>
      <c r="K138" s="59">
        <v>0</v>
      </c>
      <c r="L138" s="5"/>
      <c r="M138" s="5"/>
    </row>
    <row r="139" spans="1:13" ht="33" x14ac:dyDescent="0.2">
      <c r="A139" s="28" t="s">
        <v>239</v>
      </c>
      <c r="B139" s="38" t="s">
        <v>22</v>
      </c>
      <c r="C139" s="38" t="s">
        <v>12</v>
      </c>
      <c r="D139" s="38" t="s">
        <v>10</v>
      </c>
      <c r="E139" s="38" t="s">
        <v>213</v>
      </c>
      <c r="F139" s="32"/>
      <c r="G139" s="39">
        <f>G140</f>
        <v>14801.8</v>
      </c>
      <c r="H139" s="39">
        <f>H140</f>
        <v>-880.2</v>
      </c>
      <c r="I139" s="39">
        <f>I140</f>
        <v>13921.599999999999</v>
      </c>
      <c r="J139" s="39">
        <f>J140</f>
        <v>14505.1</v>
      </c>
      <c r="K139" s="39">
        <f>K140</f>
        <v>14141</v>
      </c>
      <c r="L139" s="5"/>
      <c r="M139" s="5"/>
    </row>
    <row r="140" spans="1:13" ht="33" x14ac:dyDescent="0.2">
      <c r="A140" s="28" t="s">
        <v>105</v>
      </c>
      <c r="B140" s="38" t="s">
        <v>22</v>
      </c>
      <c r="C140" s="38" t="s">
        <v>12</v>
      </c>
      <c r="D140" s="38" t="s">
        <v>10</v>
      </c>
      <c r="E140" s="38" t="s">
        <v>209</v>
      </c>
      <c r="F140" s="32"/>
      <c r="G140" s="39">
        <f t="shared" ref="G140:J141" si="64">G141</f>
        <v>14801.8</v>
      </c>
      <c r="H140" s="39">
        <f t="shared" si="64"/>
        <v>-880.2</v>
      </c>
      <c r="I140" s="39">
        <f t="shared" si="64"/>
        <v>13921.599999999999</v>
      </c>
      <c r="J140" s="39">
        <f t="shared" si="64"/>
        <v>14505.1</v>
      </c>
      <c r="K140" s="39">
        <f t="shared" ref="K140" si="65">K141</f>
        <v>14141</v>
      </c>
      <c r="L140" s="5"/>
      <c r="M140" s="5"/>
    </row>
    <row r="141" spans="1:13" ht="33" x14ac:dyDescent="0.2">
      <c r="A141" s="31" t="s">
        <v>95</v>
      </c>
      <c r="B141" s="38" t="s">
        <v>22</v>
      </c>
      <c r="C141" s="38" t="s">
        <v>12</v>
      </c>
      <c r="D141" s="38" t="s">
        <v>10</v>
      </c>
      <c r="E141" s="38" t="s">
        <v>209</v>
      </c>
      <c r="F141" s="32" t="s">
        <v>38</v>
      </c>
      <c r="G141" s="39">
        <f t="shared" si="64"/>
        <v>14801.8</v>
      </c>
      <c r="H141" s="39">
        <f t="shared" si="64"/>
        <v>-880.2</v>
      </c>
      <c r="I141" s="39">
        <f t="shared" si="64"/>
        <v>13921.599999999999</v>
      </c>
      <c r="J141" s="39">
        <f t="shared" si="64"/>
        <v>14505.1</v>
      </c>
      <c r="K141" s="39">
        <f t="shared" ref="G141:K142" si="66">K142</f>
        <v>14141</v>
      </c>
      <c r="L141" s="5"/>
      <c r="M141" s="5"/>
    </row>
    <row r="142" spans="1:13" ht="33" x14ac:dyDescent="0.2">
      <c r="A142" s="31" t="s">
        <v>62</v>
      </c>
      <c r="B142" s="38" t="s">
        <v>22</v>
      </c>
      <c r="C142" s="38" t="s">
        <v>12</v>
      </c>
      <c r="D142" s="38" t="s">
        <v>10</v>
      </c>
      <c r="E142" s="38" t="s">
        <v>209</v>
      </c>
      <c r="F142" s="32" t="s">
        <v>39</v>
      </c>
      <c r="G142" s="39">
        <f t="shared" si="66"/>
        <v>14801.8</v>
      </c>
      <c r="H142" s="39">
        <f t="shared" si="66"/>
        <v>-880.2</v>
      </c>
      <c r="I142" s="39">
        <f t="shared" si="66"/>
        <v>13921.599999999999</v>
      </c>
      <c r="J142" s="39">
        <f t="shared" si="66"/>
        <v>14505.1</v>
      </c>
      <c r="K142" s="39">
        <f t="shared" si="66"/>
        <v>14141</v>
      </c>
      <c r="L142" s="5"/>
      <c r="M142" s="5"/>
    </row>
    <row r="143" spans="1:13" ht="16.5" x14ac:dyDescent="0.2">
      <c r="A143" s="63" t="s">
        <v>103</v>
      </c>
      <c r="B143" s="42" t="s">
        <v>22</v>
      </c>
      <c r="C143" s="42" t="s">
        <v>12</v>
      </c>
      <c r="D143" s="42" t="s">
        <v>10</v>
      </c>
      <c r="E143" s="35" t="s">
        <v>209</v>
      </c>
      <c r="F143" s="42" t="s">
        <v>31</v>
      </c>
      <c r="G143" s="59">
        <v>14801.8</v>
      </c>
      <c r="H143" s="59">
        <v>-880.2</v>
      </c>
      <c r="I143" s="59">
        <f>G143+H143</f>
        <v>13921.599999999999</v>
      </c>
      <c r="J143" s="59">
        <v>14505.1</v>
      </c>
      <c r="K143" s="59">
        <v>14141</v>
      </c>
      <c r="L143" s="5"/>
      <c r="M143" s="5"/>
    </row>
    <row r="144" spans="1:13" ht="49.5" x14ac:dyDescent="0.2">
      <c r="A144" s="31" t="s">
        <v>240</v>
      </c>
      <c r="B144" s="38" t="s">
        <v>22</v>
      </c>
      <c r="C144" s="38" t="s">
        <v>12</v>
      </c>
      <c r="D144" s="38" t="s">
        <v>10</v>
      </c>
      <c r="E144" s="38" t="s">
        <v>189</v>
      </c>
      <c r="F144" s="32"/>
      <c r="G144" s="39">
        <f t="shared" ref="G144:K145" si="67">G145</f>
        <v>11288.8</v>
      </c>
      <c r="H144" s="39">
        <f t="shared" si="67"/>
        <v>0</v>
      </c>
      <c r="I144" s="39">
        <f t="shared" si="67"/>
        <v>11288.8</v>
      </c>
      <c r="J144" s="39">
        <f t="shared" si="67"/>
        <v>0</v>
      </c>
      <c r="K144" s="39">
        <f t="shared" si="67"/>
        <v>0</v>
      </c>
      <c r="L144" s="5"/>
      <c r="M144" s="5"/>
    </row>
    <row r="145" spans="1:13" ht="33" x14ac:dyDescent="0.2">
      <c r="A145" s="31" t="s">
        <v>243</v>
      </c>
      <c r="B145" s="38" t="s">
        <v>22</v>
      </c>
      <c r="C145" s="38" t="s">
        <v>12</v>
      </c>
      <c r="D145" s="38" t="s">
        <v>10</v>
      </c>
      <c r="E145" s="38" t="s">
        <v>190</v>
      </c>
      <c r="F145" s="32"/>
      <c r="G145" s="39">
        <f>G146</f>
        <v>11288.8</v>
      </c>
      <c r="H145" s="39">
        <f>H146</f>
        <v>0</v>
      </c>
      <c r="I145" s="39">
        <f>I146</f>
        <v>11288.8</v>
      </c>
      <c r="J145" s="39">
        <f t="shared" si="67"/>
        <v>0</v>
      </c>
      <c r="K145" s="39">
        <f t="shared" si="67"/>
        <v>0</v>
      </c>
      <c r="L145" s="5"/>
      <c r="M145" s="5"/>
    </row>
    <row r="146" spans="1:13" ht="39.75" customHeight="1" x14ac:dyDescent="0.2">
      <c r="A146" s="31" t="s">
        <v>243</v>
      </c>
      <c r="B146" s="38" t="s">
        <v>22</v>
      </c>
      <c r="C146" s="38" t="s">
        <v>12</v>
      </c>
      <c r="D146" s="38" t="s">
        <v>10</v>
      </c>
      <c r="E146" s="38" t="s">
        <v>195</v>
      </c>
      <c r="F146" s="32"/>
      <c r="G146" s="39">
        <f t="shared" ref="G146:K146" si="68">G147</f>
        <v>11288.8</v>
      </c>
      <c r="H146" s="39">
        <f t="shared" si="68"/>
        <v>0</v>
      </c>
      <c r="I146" s="39">
        <f t="shared" si="68"/>
        <v>11288.8</v>
      </c>
      <c r="J146" s="39">
        <f t="shared" si="68"/>
        <v>0</v>
      </c>
      <c r="K146" s="39">
        <f t="shared" si="68"/>
        <v>0</v>
      </c>
      <c r="L146" s="5"/>
      <c r="M146" s="5"/>
    </row>
    <row r="147" spans="1:13" ht="39.75" customHeight="1" x14ac:dyDescent="0.2">
      <c r="A147" s="31" t="s">
        <v>95</v>
      </c>
      <c r="B147" s="38" t="s">
        <v>22</v>
      </c>
      <c r="C147" s="38" t="s">
        <v>12</v>
      </c>
      <c r="D147" s="38" t="s">
        <v>10</v>
      </c>
      <c r="E147" s="38" t="s">
        <v>195</v>
      </c>
      <c r="F147" s="32" t="s">
        <v>38</v>
      </c>
      <c r="G147" s="39">
        <f t="shared" ref="G147:K147" si="69">G148</f>
        <v>11288.8</v>
      </c>
      <c r="H147" s="39">
        <f t="shared" si="69"/>
        <v>0</v>
      </c>
      <c r="I147" s="39">
        <f t="shared" si="69"/>
        <v>11288.8</v>
      </c>
      <c r="J147" s="39">
        <f t="shared" si="69"/>
        <v>0</v>
      </c>
      <c r="K147" s="39">
        <f t="shared" si="69"/>
        <v>0</v>
      </c>
      <c r="L147" s="5"/>
      <c r="M147" s="5"/>
    </row>
    <row r="148" spans="1:13" ht="33" x14ac:dyDescent="0.2">
      <c r="A148" s="31" t="s">
        <v>62</v>
      </c>
      <c r="B148" s="38" t="s">
        <v>22</v>
      </c>
      <c r="C148" s="38" t="s">
        <v>12</v>
      </c>
      <c r="D148" s="38" t="s">
        <v>10</v>
      </c>
      <c r="E148" s="38" t="s">
        <v>195</v>
      </c>
      <c r="F148" s="38" t="s">
        <v>39</v>
      </c>
      <c r="G148" s="39">
        <f t="shared" ref="G148:K148" si="70">G149</f>
        <v>11288.8</v>
      </c>
      <c r="H148" s="39">
        <f t="shared" si="70"/>
        <v>0</v>
      </c>
      <c r="I148" s="39">
        <f t="shared" si="70"/>
        <v>11288.8</v>
      </c>
      <c r="J148" s="39">
        <f t="shared" si="70"/>
        <v>0</v>
      </c>
      <c r="K148" s="39">
        <f t="shared" si="70"/>
        <v>0</v>
      </c>
      <c r="L148" s="5"/>
      <c r="M148" s="5"/>
    </row>
    <row r="149" spans="1:13" ht="16.5" x14ac:dyDescent="0.2">
      <c r="A149" s="63" t="s">
        <v>103</v>
      </c>
      <c r="B149" s="42" t="s">
        <v>22</v>
      </c>
      <c r="C149" s="42" t="s">
        <v>12</v>
      </c>
      <c r="D149" s="42" t="s">
        <v>10</v>
      </c>
      <c r="E149" s="42" t="s">
        <v>195</v>
      </c>
      <c r="F149" s="42" t="s">
        <v>31</v>
      </c>
      <c r="G149" s="59">
        <v>11288.8</v>
      </c>
      <c r="H149" s="59"/>
      <c r="I149" s="59">
        <f>H149+G149</f>
        <v>11288.8</v>
      </c>
      <c r="J149" s="59">
        <v>0</v>
      </c>
      <c r="K149" s="59">
        <v>0</v>
      </c>
      <c r="L149" s="5"/>
      <c r="M149" s="5"/>
    </row>
    <row r="150" spans="1:13" ht="16.5" x14ac:dyDescent="0.2">
      <c r="A150" s="28" t="s">
        <v>36</v>
      </c>
      <c r="B150" s="32">
        <v>920</v>
      </c>
      <c r="C150" s="32" t="s">
        <v>12</v>
      </c>
      <c r="D150" s="32" t="s">
        <v>10</v>
      </c>
      <c r="E150" s="29" t="s">
        <v>80</v>
      </c>
      <c r="F150" s="32"/>
      <c r="G150" s="41">
        <f>G159+G168+G172+G155+G164+G151</f>
        <v>170877.1</v>
      </c>
      <c r="H150" s="41">
        <f>H159+H168+H172+H155+H164+H151</f>
        <v>4475.8</v>
      </c>
      <c r="I150" s="41">
        <f>I159+I168+I172+I155+I164+I151</f>
        <v>175352.9</v>
      </c>
      <c r="J150" s="41">
        <f t="shared" ref="J150:K150" si="71">J159+J168+J172+J155+J164+J151</f>
        <v>147608.79999999999</v>
      </c>
      <c r="K150" s="41">
        <f t="shared" si="71"/>
        <v>150882.79999999999</v>
      </c>
      <c r="L150" s="5"/>
      <c r="M150" s="5"/>
    </row>
    <row r="151" spans="1:13" ht="103.5" customHeight="1" x14ac:dyDescent="0.25">
      <c r="A151" s="75" t="s">
        <v>244</v>
      </c>
      <c r="B151" s="38" t="s">
        <v>22</v>
      </c>
      <c r="C151" s="38" t="s">
        <v>12</v>
      </c>
      <c r="D151" s="38" t="s">
        <v>10</v>
      </c>
      <c r="E151" s="38" t="s">
        <v>191</v>
      </c>
      <c r="G151" s="39">
        <f t="shared" ref="G151:K153" si="72">G152</f>
        <v>23377.1</v>
      </c>
      <c r="H151" s="39">
        <f t="shared" si="72"/>
        <v>4755.5</v>
      </c>
      <c r="I151" s="39">
        <f t="shared" si="72"/>
        <v>28132.6</v>
      </c>
      <c r="J151" s="39">
        <f t="shared" si="72"/>
        <v>23377.1</v>
      </c>
      <c r="K151" s="39">
        <f t="shared" si="72"/>
        <v>23377.1</v>
      </c>
      <c r="L151" s="5"/>
      <c r="M151" s="5"/>
    </row>
    <row r="152" spans="1:13" ht="20.25" customHeight="1" x14ac:dyDescent="0.2">
      <c r="A152" s="31" t="s">
        <v>198</v>
      </c>
      <c r="B152" s="38" t="s">
        <v>22</v>
      </c>
      <c r="C152" s="38" t="s">
        <v>12</v>
      </c>
      <c r="D152" s="38" t="s">
        <v>10</v>
      </c>
      <c r="E152" s="38" t="s">
        <v>191</v>
      </c>
      <c r="F152" s="38" t="s">
        <v>41</v>
      </c>
      <c r="G152" s="39">
        <f t="shared" si="72"/>
        <v>23377.1</v>
      </c>
      <c r="H152" s="39">
        <f t="shared" si="72"/>
        <v>4755.5</v>
      </c>
      <c r="I152" s="39">
        <f t="shared" si="72"/>
        <v>28132.6</v>
      </c>
      <c r="J152" s="39">
        <f t="shared" si="72"/>
        <v>23377.1</v>
      </c>
      <c r="K152" s="39">
        <f t="shared" si="72"/>
        <v>23377.1</v>
      </c>
      <c r="L152" s="5"/>
      <c r="M152" s="5"/>
    </row>
    <row r="153" spans="1:13" ht="66" x14ac:dyDescent="0.2">
      <c r="A153" s="31" t="s">
        <v>115</v>
      </c>
      <c r="B153" s="38" t="s">
        <v>22</v>
      </c>
      <c r="C153" s="38" t="s">
        <v>12</v>
      </c>
      <c r="D153" s="38" t="s">
        <v>10</v>
      </c>
      <c r="E153" s="38" t="s">
        <v>191</v>
      </c>
      <c r="F153" s="38" t="s">
        <v>32</v>
      </c>
      <c r="G153" s="39">
        <f t="shared" si="72"/>
        <v>23377.1</v>
      </c>
      <c r="H153" s="39">
        <f t="shared" si="72"/>
        <v>4755.5</v>
      </c>
      <c r="I153" s="39">
        <f t="shared" si="72"/>
        <v>28132.6</v>
      </c>
      <c r="J153" s="39">
        <f t="shared" si="72"/>
        <v>23377.1</v>
      </c>
      <c r="K153" s="39">
        <f t="shared" si="72"/>
        <v>23377.1</v>
      </c>
      <c r="L153" s="5"/>
      <c r="M153" s="5"/>
    </row>
    <row r="154" spans="1:13" ht="72" customHeight="1" x14ac:dyDescent="0.2">
      <c r="A154" s="76" t="s">
        <v>199</v>
      </c>
      <c r="B154" s="42" t="s">
        <v>22</v>
      </c>
      <c r="C154" s="42" t="s">
        <v>12</v>
      </c>
      <c r="D154" s="42" t="s">
        <v>10</v>
      </c>
      <c r="E154" s="42" t="s">
        <v>191</v>
      </c>
      <c r="F154" s="42" t="s">
        <v>94</v>
      </c>
      <c r="G154" s="59">
        <v>23377.1</v>
      </c>
      <c r="H154" s="59">
        <v>4755.5</v>
      </c>
      <c r="I154" s="59">
        <f>G154+H154</f>
        <v>28132.6</v>
      </c>
      <c r="J154" s="59">
        <v>23377.1</v>
      </c>
      <c r="K154" s="59">
        <v>23377.1</v>
      </c>
      <c r="L154" s="5"/>
      <c r="M154" s="5"/>
    </row>
    <row r="155" spans="1:13" ht="33" x14ac:dyDescent="0.2">
      <c r="A155" s="51" t="s">
        <v>75</v>
      </c>
      <c r="B155" s="32" t="s">
        <v>22</v>
      </c>
      <c r="C155" s="32" t="s">
        <v>12</v>
      </c>
      <c r="D155" s="32" t="s">
        <v>10</v>
      </c>
      <c r="E155" s="32" t="s">
        <v>86</v>
      </c>
      <c r="F155" s="50"/>
      <c r="G155" s="39">
        <f t="shared" ref="G155:K157" si="73">G156</f>
        <v>89772.9</v>
      </c>
      <c r="H155" s="55">
        <f>H156</f>
        <v>-962.1</v>
      </c>
      <c r="I155" s="39">
        <f t="shared" si="73"/>
        <v>88810.799999999988</v>
      </c>
      <c r="J155" s="39">
        <f t="shared" si="73"/>
        <v>70500</v>
      </c>
      <c r="K155" s="39">
        <f t="shared" si="73"/>
        <v>70500</v>
      </c>
      <c r="L155" s="5"/>
      <c r="M155" s="5"/>
    </row>
    <row r="156" spans="1:13" ht="33" x14ac:dyDescent="0.2">
      <c r="A156" s="31" t="s">
        <v>95</v>
      </c>
      <c r="B156" s="32">
        <v>920</v>
      </c>
      <c r="C156" s="32" t="s">
        <v>12</v>
      </c>
      <c r="D156" s="32" t="s">
        <v>10</v>
      </c>
      <c r="E156" s="32" t="s">
        <v>86</v>
      </c>
      <c r="F156" s="32" t="s">
        <v>38</v>
      </c>
      <c r="G156" s="39">
        <f t="shared" si="73"/>
        <v>89772.9</v>
      </c>
      <c r="H156" s="39">
        <f t="shared" si="73"/>
        <v>-962.1</v>
      </c>
      <c r="I156" s="39">
        <f t="shared" si="73"/>
        <v>88810.799999999988</v>
      </c>
      <c r="J156" s="39">
        <f t="shared" si="73"/>
        <v>70500</v>
      </c>
      <c r="K156" s="39">
        <f t="shared" si="73"/>
        <v>70500</v>
      </c>
      <c r="L156" s="5"/>
      <c r="M156" s="5"/>
    </row>
    <row r="157" spans="1:13" ht="33" x14ac:dyDescent="0.2">
      <c r="A157" s="31" t="s">
        <v>62</v>
      </c>
      <c r="B157" s="32">
        <v>920</v>
      </c>
      <c r="C157" s="32" t="s">
        <v>12</v>
      </c>
      <c r="D157" s="32" t="s">
        <v>10</v>
      </c>
      <c r="E157" s="32" t="s">
        <v>86</v>
      </c>
      <c r="F157" s="32" t="s">
        <v>39</v>
      </c>
      <c r="G157" s="39">
        <f t="shared" si="73"/>
        <v>89772.9</v>
      </c>
      <c r="H157" s="39">
        <f t="shared" si="73"/>
        <v>-962.1</v>
      </c>
      <c r="I157" s="39">
        <f t="shared" si="73"/>
        <v>88810.799999999988</v>
      </c>
      <c r="J157" s="39">
        <f t="shared" si="73"/>
        <v>70500</v>
      </c>
      <c r="K157" s="39">
        <f t="shared" si="73"/>
        <v>70500</v>
      </c>
      <c r="L157" s="5"/>
      <c r="M157" s="5"/>
    </row>
    <row r="158" spans="1:13" ht="16.5" x14ac:dyDescent="0.2">
      <c r="A158" s="33" t="s">
        <v>103</v>
      </c>
      <c r="B158" s="35" t="s">
        <v>22</v>
      </c>
      <c r="C158" s="35" t="s">
        <v>12</v>
      </c>
      <c r="D158" s="35" t="s">
        <v>10</v>
      </c>
      <c r="E158" s="35" t="s">
        <v>86</v>
      </c>
      <c r="F158" s="36" t="s">
        <v>31</v>
      </c>
      <c r="G158" s="37">
        <v>89772.9</v>
      </c>
      <c r="H158" s="37">
        <f>-962.1</f>
        <v>-962.1</v>
      </c>
      <c r="I158" s="37">
        <f>G158+H158</f>
        <v>88810.799999999988</v>
      </c>
      <c r="J158" s="37">
        <v>70500</v>
      </c>
      <c r="K158" s="37">
        <v>70500</v>
      </c>
      <c r="L158" s="5"/>
      <c r="M158" s="5"/>
    </row>
    <row r="159" spans="1:13" ht="16.5" x14ac:dyDescent="0.2">
      <c r="A159" s="51" t="s">
        <v>17</v>
      </c>
      <c r="B159" s="32">
        <v>920</v>
      </c>
      <c r="C159" s="32" t="s">
        <v>12</v>
      </c>
      <c r="D159" s="32" t="s">
        <v>10</v>
      </c>
      <c r="E159" s="32" t="s">
        <v>87</v>
      </c>
      <c r="F159" s="32" t="s">
        <v>7</v>
      </c>
      <c r="G159" s="39">
        <f t="shared" ref="G159:K160" si="74">G160</f>
        <v>30493.9</v>
      </c>
      <c r="H159" s="52">
        <f>H160</f>
        <v>3500</v>
      </c>
      <c r="I159" s="39">
        <f t="shared" si="74"/>
        <v>33993.9</v>
      </c>
      <c r="J159" s="39">
        <f t="shared" si="74"/>
        <v>21501.9</v>
      </c>
      <c r="K159" s="39">
        <f t="shared" si="74"/>
        <v>21501.9</v>
      </c>
      <c r="L159" s="5"/>
      <c r="M159" s="5"/>
    </row>
    <row r="160" spans="1:13" ht="33" x14ac:dyDescent="0.2">
      <c r="A160" s="31" t="s">
        <v>95</v>
      </c>
      <c r="B160" s="32">
        <v>920</v>
      </c>
      <c r="C160" s="32" t="s">
        <v>12</v>
      </c>
      <c r="D160" s="32" t="s">
        <v>10</v>
      </c>
      <c r="E160" s="32" t="s">
        <v>87</v>
      </c>
      <c r="F160" s="32" t="s">
        <v>38</v>
      </c>
      <c r="G160" s="39">
        <f t="shared" si="74"/>
        <v>30493.9</v>
      </c>
      <c r="H160" s="39">
        <f t="shared" si="74"/>
        <v>3500</v>
      </c>
      <c r="I160" s="39">
        <f t="shared" si="74"/>
        <v>33993.9</v>
      </c>
      <c r="J160" s="39">
        <f t="shared" si="74"/>
        <v>21501.9</v>
      </c>
      <c r="K160" s="39">
        <f t="shared" si="74"/>
        <v>21501.9</v>
      </c>
      <c r="L160" s="5"/>
      <c r="M160" s="5"/>
    </row>
    <row r="161" spans="1:13" ht="33" x14ac:dyDescent="0.2">
      <c r="A161" s="31" t="s">
        <v>62</v>
      </c>
      <c r="B161" s="32">
        <v>920</v>
      </c>
      <c r="C161" s="32" t="s">
        <v>12</v>
      </c>
      <c r="D161" s="32" t="s">
        <v>10</v>
      </c>
      <c r="E161" s="32" t="s">
        <v>87</v>
      </c>
      <c r="F161" s="32" t="s">
        <v>39</v>
      </c>
      <c r="G161" s="39">
        <f t="shared" ref="G161:H161" si="75">G163+G162</f>
        <v>30493.9</v>
      </c>
      <c r="H161" s="39">
        <f t="shared" si="75"/>
        <v>3500</v>
      </c>
      <c r="I161" s="39">
        <f t="shared" ref="I161:K161" si="76">I163+I162</f>
        <v>33993.9</v>
      </c>
      <c r="J161" s="39">
        <f t="shared" si="76"/>
        <v>21501.9</v>
      </c>
      <c r="K161" s="39">
        <f t="shared" si="76"/>
        <v>21501.9</v>
      </c>
      <c r="L161" s="5"/>
      <c r="M161" s="5"/>
    </row>
    <row r="162" spans="1:13" ht="16.5" x14ac:dyDescent="0.2">
      <c r="A162" s="33" t="s">
        <v>103</v>
      </c>
      <c r="B162" s="36" t="s">
        <v>22</v>
      </c>
      <c r="C162" s="36" t="s">
        <v>12</v>
      </c>
      <c r="D162" s="36" t="s">
        <v>10</v>
      </c>
      <c r="E162" s="36" t="s">
        <v>87</v>
      </c>
      <c r="F162" s="36" t="s">
        <v>31</v>
      </c>
      <c r="G162" s="37">
        <v>2631.9</v>
      </c>
      <c r="H162" s="37"/>
      <c r="I162" s="37">
        <f>G162+H162</f>
        <v>2631.9</v>
      </c>
      <c r="J162" s="37">
        <v>3901.9</v>
      </c>
      <c r="K162" s="37">
        <v>3901.9</v>
      </c>
      <c r="L162" s="5"/>
      <c r="M162" s="5"/>
    </row>
    <row r="163" spans="1:13" ht="16.5" x14ac:dyDescent="0.2">
      <c r="A163" s="33" t="s">
        <v>137</v>
      </c>
      <c r="B163" s="36" t="s">
        <v>22</v>
      </c>
      <c r="C163" s="36" t="s">
        <v>12</v>
      </c>
      <c r="D163" s="36" t="s">
        <v>10</v>
      </c>
      <c r="E163" s="36" t="s">
        <v>87</v>
      </c>
      <c r="F163" s="36" t="s">
        <v>136</v>
      </c>
      <c r="G163" s="37">
        <v>27862</v>
      </c>
      <c r="H163" s="37">
        <v>3500</v>
      </c>
      <c r="I163" s="37">
        <f>G163+H163</f>
        <v>31362</v>
      </c>
      <c r="J163" s="37">
        <f>21600-4000</f>
        <v>17600</v>
      </c>
      <c r="K163" s="37">
        <f>21600-4000</f>
        <v>17600</v>
      </c>
      <c r="L163" s="5"/>
      <c r="M163" s="5"/>
    </row>
    <row r="164" spans="1:13" ht="16.5" x14ac:dyDescent="0.2">
      <c r="A164" s="64" t="s">
        <v>175</v>
      </c>
      <c r="B164" s="32">
        <v>920</v>
      </c>
      <c r="C164" s="32" t="s">
        <v>12</v>
      </c>
      <c r="D164" s="32" t="s">
        <v>10</v>
      </c>
      <c r="E164" s="32" t="s">
        <v>174</v>
      </c>
      <c r="F164" s="32" t="s">
        <v>7</v>
      </c>
      <c r="G164" s="41">
        <f t="shared" ref="G164:H164" si="77">G167</f>
        <v>3200</v>
      </c>
      <c r="H164" s="41">
        <f t="shared" si="77"/>
        <v>-31</v>
      </c>
      <c r="I164" s="41">
        <f t="shared" ref="I164:K164" si="78">I167</f>
        <v>3169</v>
      </c>
      <c r="J164" s="41">
        <f t="shared" si="78"/>
        <v>5000</v>
      </c>
      <c r="K164" s="41">
        <f t="shared" si="78"/>
        <v>5000</v>
      </c>
      <c r="L164" s="5"/>
      <c r="M164" s="5"/>
    </row>
    <row r="165" spans="1:13" ht="33" x14ac:dyDescent="0.2">
      <c r="A165" s="31" t="s">
        <v>95</v>
      </c>
      <c r="B165" s="32">
        <v>920</v>
      </c>
      <c r="C165" s="32" t="s">
        <v>12</v>
      </c>
      <c r="D165" s="32" t="s">
        <v>10</v>
      </c>
      <c r="E165" s="32" t="s">
        <v>174</v>
      </c>
      <c r="F165" s="32" t="s">
        <v>38</v>
      </c>
      <c r="G165" s="41">
        <f t="shared" ref="G165:K166" si="79">G166</f>
        <v>3200</v>
      </c>
      <c r="H165" s="41">
        <f t="shared" si="79"/>
        <v>-31</v>
      </c>
      <c r="I165" s="41">
        <f t="shared" si="79"/>
        <v>3169</v>
      </c>
      <c r="J165" s="41">
        <f t="shared" si="79"/>
        <v>5000</v>
      </c>
      <c r="K165" s="41">
        <f t="shared" si="79"/>
        <v>5000</v>
      </c>
      <c r="L165" s="5"/>
      <c r="M165" s="5"/>
    </row>
    <row r="166" spans="1:13" ht="33" x14ac:dyDescent="0.2">
      <c r="A166" s="31" t="s">
        <v>62</v>
      </c>
      <c r="B166" s="32">
        <v>920</v>
      </c>
      <c r="C166" s="32" t="s">
        <v>12</v>
      </c>
      <c r="D166" s="32" t="s">
        <v>10</v>
      </c>
      <c r="E166" s="32" t="s">
        <v>174</v>
      </c>
      <c r="F166" s="32" t="s">
        <v>39</v>
      </c>
      <c r="G166" s="41">
        <f t="shared" si="79"/>
        <v>3200</v>
      </c>
      <c r="H166" s="41">
        <f t="shared" si="79"/>
        <v>-31</v>
      </c>
      <c r="I166" s="41">
        <f t="shared" si="79"/>
        <v>3169</v>
      </c>
      <c r="J166" s="41">
        <f t="shared" si="79"/>
        <v>5000</v>
      </c>
      <c r="K166" s="41">
        <f t="shared" si="79"/>
        <v>5000</v>
      </c>
      <c r="L166" s="5"/>
      <c r="M166" s="5"/>
    </row>
    <row r="167" spans="1:13" ht="16.5" x14ac:dyDescent="0.2">
      <c r="A167" s="33" t="s">
        <v>103</v>
      </c>
      <c r="B167" s="35">
        <v>920</v>
      </c>
      <c r="C167" s="35" t="s">
        <v>12</v>
      </c>
      <c r="D167" s="35" t="s">
        <v>10</v>
      </c>
      <c r="E167" s="35" t="s">
        <v>174</v>
      </c>
      <c r="F167" s="35" t="s">
        <v>31</v>
      </c>
      <c r="G167" s="45">
        <v>3200</v>
      </c>
      <c r="H167" s="45">
        <v>-31</v>
      </c>
      <c r="I167" s="45">
        <f>G167+H167</f>
        <v>3169</v>
      </c>
      <c r="J167" s="45">
        <v>5000</v>
      </c>
      <c r="K167" s="45">
        <v>5000</v>
      </c>
      <c r="L167" s="5"/>
      <c r="M167" s="5"/>
    </row>
    <row r="168" spans="1:13" ht="16.5" x14ac:dyDescent="0.2">
      <c r="A168" s="51" t="s">
        <v>18</v>
      </c>
      <c r="B168" s="32">
        <v>920</v>
      </c>
      <c r="C168" s="32" t="s">
        <v>12</v>
      </c>
      <c r="D168" s="32" t="s">
        <v>10</v>
      </c>
      <c r="E168" s="32" t="s">
        <v>88</v>
      </c>
      <c r="F168" s="32" t="s">
        <v>7</v>
      </c>
      <c r="G168" s="41">
        <f t="shared" ref="G168:H168" si="80">G171</f>
        <v>4150</v>
      </c>
      <c r="H168" s="41">
        <f t="shared" si="80"/>
        <v>0</v>
      </c>
      <c r="I168" s="41">
        <f t="shared" ref="I168:K168" si="81">I171</f>
        <v>4150</v>
      </c>
      <c r="J168" s="41">
        <f t="shared" si="81"/>
        <v>5950</v>
      </c>
      <c r="K168" s="41">
        <f t="shared" si="81"/>
        <v>6300</v>
      </c>
      <c r="L168" s="5"/>
      <c r="M168" s="5"/>
    </row>
    <row r="169" spans="1:13" ht="33" x14ac:dyDescent="0.2">
      <c r="A169" s="31" t="s">
        <v>95</v>
      </c>
      <c r="B169" s="32">
        <v>920</v>
      </c>
      <c r="C169" s="32" t="s">
        <v>12</v>
      </c>
      <c r="D169" s="32" t="s">
        <v>10</v>
      </c>
      <c r="E169" s="32" t="s">
        <v>88</v>
      </c>
      <c r="F169" s="32" t="s">
        <v>38</v>
      </c>
      <c r="G169" s="41">
        <f t="shared" ref="G169:K170" si="82">G170</f>
        <v>4150</v>
      </c>
      <c r="H169" s="41">
        <f t="shared" si="82"/>
        <v>0</v>
      </c>
      <c r="I169" s="41">
        <f t="shared" si="82"/>
        <v>4150</v>
      </c>
      <c r="J169" s="41">
        <f t="shared" si="82"/>
        <v>5950</v>
      </c>
      <c r="K169" s="41">
        <f t="shared" si="82"/>
        <v>6300</v>
      </c>
      <c r="L169" s="5"/>
      <c r="M169" s="5"/>
    </row>
    <row r="170" spans="1:13" ht="33" x14ac:dyDescent="0.2">
      <c r="A170" s="31" t="s">
        <v>62</v>
      </c>
      <c r="B170" s="32">
        <v>920</v>
      </c>
      <c r="C170" s="32" t="s">
        <v>12</v>
      </c>
      <c r="D170" s="32" t="s">
        <v>10</v>
      </c>
      <c r="E170" s="32" t="s">
        <v>88</v>
      </c>
      <c r="F170" s="32" t="s">
        <v>39</v>
      </c>
      <c r="G170" s="41">
        <f t="shared" si="82"/>
        <v>4150</v>
      </c>
      <c r="H170" s="41">
        <f t="shared" si="82"/>
        <v>0</v>
      </c>
      <c r="I170" s="41">
        <f t="shared" si="82"/>
        <v>4150</v>
      </c>
      <c r="J170" s="41">
        <f t="shared" si="82"/>
        <v>5950</v>
      </c>
      <c r="K170" s="41">
        <f t="shared" si="82"/>
        <v>6300</v>
      </c>
      <c r="L170" s="5"/>
      <c r="M170" s="5"/>
    </row>
    <row r="171" spans="1:13" ht="16.5" x14ac:dyDescent="0.2">
      <c r="A171" s="33" t="s">
        <v>103</v>
      </c>
      <c r="B171" s="35">
        <v>920</v>
      </c>
      <c r="C171" s="35" t="s">
        <v>12</v>
      </c>
      <c r="D171" s="35" t="s">
        <v>10</v>
      </c>
      <c r="E171" s="35" t="s">
        <v>88</v>
      </c>
      <c r="F171" s="35" t="s">
        <v>31</v>
      </c>
      <c r="G171" s="45">
        <v>4150</v>
      </c>
      <c r="H171" s="45"/>
      <c r="I171" s="45">
        <f>H171+G171</f>
        <v>4150</v>
      </c>
      <c r="J171" s="45">
        <v>5950</v>
      </c>
      <c r="K171" s="45">
        <v>6300</v>
      </c>
      <c r="L171" s="5"/>
      <c r="M171" s="5"/>
    </row>
    <row r="172" spans="1:13" ht="16.5" x14ac:dyDescent="0.2">
      <c r="A172" s="51" t="s">
        <v>64</v>
      </c>
      <c r="B172" s="32">
        <v>920</v>
      </c>
      <c r="C172" s="32" t="s">
        <v>12</v>
      </c>
      <c r="D172" s="32" t="s">
        <v>10</v>
      </c>
      <c r="E172" s="32" t="s">
        <v>89</v>
      </c>
      <c r="F172" s="32" t="s">
        <v>7</v>
      </c>
      <c r="G172" s="41">
        <f t="shared" ref="G172:K172" si="83">G173</f>
        <v>19883.2</v>
      </c>
      <c r="H172" s="41">
        <f t="shared" si="83"/>
        <v>-2786.6</v>
      </c>
      <c r="I172" s="41">
        <f t="shared" si="83"/>
        <v>17096.600000000002</v>
      </c>
      <c r="J172" s="41">
        <f t="shared" si="83"/>
        <v>21279.8</v>
      </c>
      <c r="K172" s="41">
        <f t="shared" si="83"/>
        <v>24203.8</v>
      </c>
      <c r="L172" s="5"/>
      <c r="M172" s="5"/>
    </row>
    <row r="173" spans="1:13" ht="33" x14ac:dyDescent="0.2">
      <c r="A173" s="31" t="s">
        <v>95</v>
      </c>
      <c r="B173" s="32">
        <v>920</v>
      </c>
      <c r="C173" s="32" t="s">
        <v>12</v>
      </c>
      <c r="D173" s="32" t="s">
        <v>10</v>
      </c>
      <c r="E173" s="32" t="s">
        <v>89</v>
      </c>
      <c r="F173" s="32" t="s">
        <v>38</v>
      </c>
      <c r="G173" s="41">
        <f t="shared" ref="G173:K173" si="84">G174</f>
        <v>19883.2</v>
      </c>
      <c r="H173" s="41">
        <f t="shared" si="84"/>
        <v>-2786.6</v>
      </c>
      <c r="I173" s="41">
        <f t="shared" si="84"/>
        <v>17096.600000000002</v>
      </c>
      <c r="J173" s="41">
        <f t="shared" si="84"/>
        <v>21279.8</v>
      </c>
      <c r="K173" s="41">
        <f t="shared" si="84"/>
        <v>24203.8</v>
      </c>
      <c r="L173" s="5"/>
      <c r="M173" s="5"/>
    </row>
    <row r="174" spans="1:13" ht="33" x14ac:dyDescent="0.2">
      <c r="A174" s="31" t="s">
        <v>62</v>
      </c>
      <c r="B174" s="32">
        <v>920</v>
      </c>
      <c r="C174" s="32" t="s">
        <v>12</v>
      </c>
      <c r="D174" s="32" t="s">
        <v>10</v>
      </c>
      <c r="E174" s="32" t="s">
        <v>89</v>
      </c>
      <c r="F174" s="32" t="s">
        <v>39</v>
      </c>
      <c r="G174" s="41">
        <f>G175</f>
        <v>19883.2</v>
      </c>
      <c r="H174" s="41">
        <f>H175</f>
        <v>-2786.6</v>
      </c>
      <c r="I174" s="41">
        <f>I175</f>
        <v>17096.600000000002</v>
      </c>
      <c r="J174" s="41">
        <f>J175</f>
        <v>21279.8</v>
      </c>
      <c r="K174" s="41">
        <f>K175</f>
        <v>24203.8</v>
      </c>
      <c r="L174" s="5"/>
      <c r="M174" s="5"/>
    </row>
    <row r="175" spans="1:13" ht="16.5" x14ac:dyDescent="0.2">
      <c r="A175" s="33" t="s">
        <v>103</v>
      </c>
      <c r="B175" s="35">
        <v>920</v>
      </c>
      <c r="C175" s="35" t="s">
        <v>12</v>
      </c>
      <c r="D175" s="35" t="s">
        <v>10</v>
      </c>
      <c r="E175" s="35" t="s">
        <v>89</v>
      </c>
      <c r="F175" s="35" t="s">
        <v>31</v>
      </c>
      <c r="G175" s="45">
        <v>19883.2</v>
      </c>
      <c r="H175" s="45">
        <f>-991.5-482.3-560-752.7-0.1</f>
        <v>-2786.6</v>
      </c>
      <c r="I175" s="45">
        <f>G175+H175</f>
        <v>17096.600000000002</v>
      </c>
      <c r="J175" s="45">
        <f>21279.7+0.1</f>
        <v>21279.8</v>
      </c>
      <c r="K175" s="45">
        <v>24203.8</v>
      </c>
      <c r="L175" s="5"/>
      <c r="M175" s="5"/>
    </row>
    <row r="176" spans="1:13" ht="16.5" x14ac:dyDescent="0.2">
      <c r="A176" s="46" t="s">
        <v>47</v>
      </c>
      <c r="B176" s="47" t="s">
        <v>22</v>
      </c>
      <c r="C176" s="47" t="s">
        <v>24</v>
      </c>
      <c r="D176" s="47" t="s">
        <v>25</v>
      </c>
      <c r="E176" s="47"/>
      <c r="F176" s="47" t="s">
        <v>7</v>
      </c>
      <c r="G176" s="65">
        <f t="shared" ref="G176:H176" si="85">G177+G183</f>
        <v>1087.9000000000001</v>
      </c>
      <c r="H176" s="65">
        <f t="shared" si="85"/>
        <v>0</v>
      </c>
      <c r="I176" s="65">
        <f t="shared" ref="I176:K176" si="86">I177+I183</f>
        <v>1087.9000000000001</v>
      </c>
      <c r="J176" s="65">
        <f t="shared" si="86"/>
        <v>1087.9000000000001</v>
      </c>
      <c r="K176" s="65">
        <f t="shared" si="86"/>
        <v>1087.9000000000001</v>
      </c>
      <c r="L176" s="5"/>
      <c r="M176" s="5"/>
    </row>
    <row r="177" spans="1:13" ht="16.5" x14ac:dyDescent="0.2">
      <c r="A177" s="51" t="s">
        <v>26</v>
      </c>
      <c r="B177" s="32" t="s">
        <v>22</v>
      </c>
      <c r="C177" s="32" t="s">
        <v>24</v>
      </c>
      <c r="D177" s="32" t="s">
        <v>9</v>
      </c>
      <c r="E177" s="32"/>
      <c r="F177" s="32"/>
      <c r="G177" s="41">
        <f t="shared" ref="G177:K181" si="87">G178</f>
        <v>617.9</v>
      </c>
      <c r="H177" s="41">
        <f t="shared" si="87"/>
        <v>0</v>
      </c>
      <c r="I177" s="41">
        <f t="shared" si="87"/>
        <v>617.9</v>
      </c>
      <c r="J177" s="41">
        <f t="shared" si="87"/>
        <v>617.9</v>
      </c>
      <c r="K177" s="41">
        <f t="shared" si="87"/>
        <v>617.9</v>
      </c>
      <c r="L177" s="5"/>
      <c r="M177" s="5"/>
    </row>
    <row r="178" spans="1:13" ht="16.5" x14ac:dyDescent="0.2">
      <c r="A178" s="28" t="s">
        <v>36</v>
      </c>
      <c r="B178" s="32">
        <v>920</v>
      </c>
      <c r="C178" s="32" t="s">
        <v>24</v>
      </c>
      <c r="D178" s="32" t="s">
        <v>9</v>
      </c>
      <c r="E178" s="29" t="s">
        <v>80</v>
      </c>
      <c r="F178" s="32"/>
      <c r="G178" s="41">
        <f t="shared" si="87"/>
        <v>617.9</v>
      </c>
      <c r="H178" s="41">
        <f t="shared" si="87"/>
        <v>0</v>
      </c>
      <c r="I178" s="41">
        <f t="shared" si="87"/>
        <v>617.9</v>
      </c>
      <c r="J178" s="41">
        <f t="shared" si="87"/>
        <v>617.9</v>
      </c>
      <c r="K178" s="41">
        <f t="shared" si="87"/>
        <v>617.9</v>
      </c>
      <c r="L178" s="5"/>
      <c r="M178" s="5"/>
    </row>
    <row r="179" spans="1:13" ht="33" x14ac:dyDescent="0.2">
      <c r="A179" s="66" t="s">
        <v>65</v>
      </c>
      <c r="B179" s="32" t="s">
        <v>22</v>
      </c>
      <c r="C179" s="32" t="s">
        <v>24</v>
      </c>
      <c r="D179" s="32" t="s">
        <v>9</v>
      </c>
      <c r="E179" s="29" t="s">
        <v>90</v>
      </c>
      <c r="F179" s="32"/>
      <c r="G179" s="41">
        <f t="shared" si="87"/>
        <v>617.9</v>
      </c>
      <c r="H179" s="41">
        <f t="shared" si="87"/>
        <v>0</v>
      </c>
      <c r="I179" s="41">
        <f t="shared" si="87"/>
        <v>617.9</v>
      </c>
      <c r="J179" s="41">
        <f t="shared" si="87"/>
        <v>617.9</v>
      </c>
      <c r="K179" s="41">
        <f t="shared" si="87"/>
        <v>617.9</v>
      </c>
      <c r="L179" s="5"/>
      <c r="M179" s="5"/>
    </row>
    <row r="180" spans="1:13" ht="16.5" x14ac:dyDescent="0.2">
      <c r="A180" s="67" t="s">
        <v>55</v>
      </c>
      <c r="B180" s="32" t="s">
        <v>22</v>
      </c>
      <c r="C180" s="32" t="s">
        <v>24</v>
      </c>
      <c r="D180" s="32" t="s">
        <v>9</v>
      </c>
      <c r="E180" s="29" t="s">
        <v>90</v>
      </c>
      <c r="F180" s="32" t="s">
        <v>54</v>
      </c>
      <c r="G180" s="41">
        <f t="shared" si="87"/>
        <v>617.9</v>
      </c>
      <c r="H180" s="41">
        <f t="shared" si="87"/>
        <v>0</v>
      </c>
      <c r="I180" s="41">
        <f t="shared" si="87"/>
        <v>617.9</v>
      </c>
      <c r="J180" s="41">
        <f t="shared" si="87"/>
        <v>617.9</v>
      </c>
      <c r="K180" s="41">
        <f t="shared" si="87"/>
        <v>617.9</v>
      </c>
      <c r="L180" s="5"/>
      <c r="M180" s="5"/>
    </row>
    <row r="181" spans="1:13" ht="16.5" x14ac:dyDescent="0.2">
      <c r="A181" s="68" t="s">
        <v>56</v>
      </c>
      <c r="B181" s="32" t="s">
        <v>22</v>
      </c>
      <c r="C181" s="32" t="s">
        <v>24</v>
      </c>
      <c r="D181" s="32" t="s">
        <v>9</v>
      </c>
      <c r="E181" s="29" t="s">
        <v>90</v>
      </c>
      <c r="F181" s="32" t="s">
        <v>57</v>
      </c>
      <c r="G181" s="41">
        <f t="shared" si="87"/>
        <v>617.9</v>
      </c>
      <c r="H181" s="41">
        <f t="shared" si="87"/>
        <v>0</v>
      </c>
      <c r="I181" s="41">
        <f t="shared" si="87"/>
        <v>617.9</v>
      </c>
      <c r="J181" s="41">
        <f t="shared" si="87"/>
        <v>617.9</v>
      </c>
      <c r="K181" s="41">
        <f t="shared" si="87"/>
        <v>617.9</v>
      </c>
      <c r="L181" s="5"/>
      <c r="M181" s="5"/>
    </row>
    <row r="182" spans="1:13" ht="16.5" x14ac:dyDescent="0.2">
      <c r="A182" s="33" t="s">
        <v>60</v>
      </c>
      <c r="B182" s="35" t="s">
        <v>22</v>
      </c>
      <c r="C182" s="35" t="s">
        <v>24</v>
      </c>
      <c r="D182" s="35" t="s">
        <v>9</v>
      </c>
      <c r="E182" s="35" t="s">
        <v>90</v>
      </c>
      <c r="F182" s="35" t="s">
        <v>33</v>
      </c>
      <c r="G182" s="45">
        <v>617.9</v>
      </c>
      <c r="H182" s="45"/>
      <c r="I182" s="45">
        <f>H182+G182</f>
        <v>617.9</v>
      </c>
      <c r="J182" s="45">
        <f>642.6-24.7</f>
        <v>617.9</v>
      </c>
      <c r="K182" s="45">
        <f>642.6-24.7</f>
        <v>617.9</v>
      </c>
      <c r="L182" s="5"/>
      <c r="M182" s="5"/>
    </row>
    <row r="183" spans="1:13" ht="16.5" x14ac:dyDescent="0.2">
      <c r="A183" s="51" t="s">
        <v>29</v>
      </c>
      <c r="B183" s="32" t="s">
        <v>22</v>
      </c>
      <c r="C183" s="32" t="s">
        <v>24</v>
      </c>
      <c r="D183" s="32" t="s">
        <v>10</v>
      </c>
      <c r="E183" s="32"/>
      <c r="F183" s="32"/>
      <c r="G183" s="52">
        <f t="shared" ref="G183:H183" si="88">G184+G194</f>
        <v>470</v>
      </c>
      <c r="H183" s="52">
        <f t="shared" si="88"/>
        <v>0</v>
      </c>
      <c r="I183" s="52">
        <f t="shared" ref="I183:K183" si="89">I184+I194</f>
        <v>470</v>
      </c>
      <c r="J183" s="52">
        <f t="shared" si="89"/>
        <v>470</v>
      </c>
      <c r="K183" s="52">
        <f t="shared" si="89"/>
        <v>470</v>
      </c>
      <c r="L183" s="5"/>
      <c r="M183" s="5"/>
    </row>
    <row r="184" spans="1:13" ht="33" x14ac:dyDescent="0.2">
      <c r="A184" s="31" t="s">
        <v>139</v>
      </c>
      <c r="B184" s="38" t="s">
        <v>22</v>
      </c>
      <c r="C184" s="38" t="s">
        <v>24</v>
      </c>
      <c r="D184" s="38" t="s">
        <v>10</v>
      </c>
      <c r="E184" s="38" t="s">
        <v>140</v>
      </c>
      <c r="F184" s="32"/>
      <c r="G184" s="52">
        <f t="shared" ref="G184:K184" si="90">G185</f>
        <v>60</v>
      </c>
      <c r="H184" s="52">
        <f t="shared" si="90"/>
        <v>0</v>
      </c>
      <c r="I184" s="52">
        <f t="shared" si="90"/>
        <v>60</v>
      </c>
      <c r="J184" s="52">
        <f t="shared" si="90"/>
        <v>60</v>
      </c>
      <c r="K184" s="52">
        <f t="shared" si="90"/>
        <v>60</v>
      </c>
      <c r="L184" s="5"/>
      <c r="M184" s="5"/>
    </row>
    <row r="185" spans="1:13" ht="33" x14ac:dyDescent="0.2">
      <c r="A185" s="31" t="s">
        <v>147</v>
      </c>
      <c r="B185" s="32" t="s">
        <v>22</v>
      </c>
      <c r="C185" s="32" t="s">
        <v>24</v>
      </c>
      <c r="D185" s="32" t="s">
        <v>10</v>
      </c>
      <c r="E185" s="32" t="s">
        <v>146</v>
      </c>
      <c r="F185" s="32"/>
      <c r="G185" s="52">
        <f t="shared" ref="G185:H185" si="91">G187</f>
        <v>60</v>
      </c>
      <c r="H185" s="52">
        <f t="shared" si="91"/>
        <v>0</v>
      </c>
      <c r="I185" s="52">
        <f t="shared" ref="I185:K185" si="92">I187</f>
        <v>60</v>
      </c>
      <c r="J185" s="52">
        <f t="shared" si="92"/>
        <v>60</v>
      </c>
      <c r="K185" s="52">
        <f t="shared" si="92"/>
        <v>60</v>
      </c>
      <c r="L185" s="5"/>
      <c r="M185" s="5"/>
    </row>
    <row r="186" spans="1:13" ht="16.5" x14ac:dyDescent="0.2">
      <c r="A186" s="51" t="s">
        <v>148</v>
      </c>
      <c r="B186" s="32" t="s">
        <v>22</v>
      </c>
      <c r="C186" s="32" t="s">
        <v>24</v>
      </c>
      <c r="D186" s="32" t="s">
        <v>10</v>
      </c>
      <c r="E186" s="32" t="s">
        <v>133</v>
      </c>
      <c r="F186" s="32"/>
      <c r="G186" s="52">
        <f t="shared" ref="G186:K186" si="93">G187</f>
        <v>60</v>
      </c>
      <c r="H186" s="52">
        <f t="shared" si="93"/>
        <v>0</v>
      </c>
      <c r="I186" s="52">
        <f t="shared" si="93"/>
        <v>60</v>
      </c>
      <c r="J186" s="52">
        <f t="shared" si="93"/>
        <v>60</v>
      </c>
      <c r="K186" s="52">
        <f t="shared" si="93"/>
        <v>60</v>
      </c>
      <c r="L186" s="5"/>
      <c r="M186" s="5"/>
    </row>
    <row r="187" spans="1:13" ht="16.5" x14ac:dyDescent="0.2">
      <c r="A187" s="51" t="s">
        <v>148</v>
      </c>
      <c r="B187" s="32" t="s">
        <v>22</v>
      </c>
      <c r="C187" s="32" t="s">
        <v>24</v>
      </c>
      <c r="D187" s="32" t="s">
        <v>10</v>
      </c>
      <c r="E187" s="32" t="s">
        <v>159</v>
      </c>
      <c r="F187" s="32"/>
      <c r="G187" s="52">
        <f t="shared" ref="G187:H187" si="94">G188+G191</f>
        <v>60</v>
      </c>
      <c r="H187" s="52">
        <f t="shared" si="94"/>
        <v>0</v>
      </c>
      <c r="I187" s="52">
        <f t="shared" ref="I187:K187" si="95">I188+I191</f>
        <v>60</v>
      </c>
      <c r="J187" s="52">
        <f t="shared" si="95"/>
        <v>60</v>
      </c>
      <c r="K187" s="52">
        <f t="shared" si="95"/>
        <v>60</v>
      </c>
      <c r="L187" s="5"/>
      <c r="M187" s="5"/>
    </row>
    <row r="188" spans="1:13" ht="33" x14ac:dyDescent="0.2">
      <c r="A188" s="31" t="s">
        <v>95</v>
      </c>
      <c r="B188" s="32">
        <v>920</v>
      </c>
      <c r="C188" s="32" t="s">
        <v>24</v>
      </c>
      <c r="D188" s="32" t="s">
        <v>10</v>
      </c>
      <c r="E188" s="32" t="s">
        <v>159</v>
      </c>
      <c r="F188" s="32" t="s">
        <v>38</v>
      </c>
      <c r="G188" s="41">
        <f t="shared" ref="G188:K189" si="96">G189</f>
        <v>10</v>
      </c>
      <c r="H188" s="41">
        <f t="shared" si="96"/>
        <v>0</v>
      </c>
      <c r="I188" s="41">
        <f t="shared" si="96"/>
        <v>10</v>
      </c>
      <c r="J188" s="41">
        <f t="shared" si="96"/>
        <v>10</v>
      </c>
      <c r="K188" s="41">
        <f t="shared" si="96"/>
        <v>10</v>
      </c>
      <c r="L188" s="5"/>
      <c r="M188" s="5"/>
    </row>
    <row r="189" spans="1:13" ht="33" x14ac:dyDescent="0.2">
      <c r="A189" s="31" t="s">
        <v>62</v>
      </c>
      <c r="B189" s="32">
        <v>920</v>
      </c>
      <c r="C189" s="32" t="s">
        <v>24</v>
      </c>
      <c r="D189" s="32" t="s">
        <v>10</v>
      </c>
      <c r="E189" s="32" t="s">
        <v>159</v>
      </c>
      <c r="F189" s="32" t="s">
        <v>39</v>
      </c>
      <c r="G189" s="41">
        <f t="shared" si="96"/>
        <v>10</v>
      </c>
      <c r="H189" s="41">
        <f t="shared" si="96"/>
        <v>0</v>
      </c>
      <c r="I189" s="41">
        <f t="shared" si="96"/>
        <v>10</v>
      </c>
      <c r="J189" s="41">
        <f t="shared" si="96"/>
        <v>10</v>
      </c>
      <c r="K189" s="41">
        <f t="shared" si="96"/>
        <v>10</v>
      </c>
      <c r="L189" s="5"/>
      <c r="M189" s="5"/>
    </row>
    <row r="190" spans="1:13" ht="16.5" x14ac:dyDescent="0.2">
      <c r="A190" s="33" t="s">
        <v>103</v>
      </c>
      <c r="B190" s="35">
        <v>920</v>
      </c>
      <c r="C190" s="35" t="s">
        <v>24</v>
      </c>
      <c r="D190" s="35" t="s">
        <v>10</v>
      </c>
      <c r="E190" s="42" t="s">
        <v>159</v>
      </c>
      <c r="F190" s="35" t="s">
        <v>31</v>
      </c>
      <c r="G190" s="45">
        <v>10</v>
      </c>
      <c r="H190" s="45"/>
      <c r="I190" s="45">
        <f>H190+G190</f>
        <v>10</v>
      </c>
      <c r="J190" s="45">
        <v>10</v>
      </c>
      <c r="K190" s="45">
        <v>10</v>
      </c>
      <c r="L190" s="5"/>
      <c r="M190" s="5"/>
    </row>
    <row r="191" spans="1:13" ht="16.5" x14ac:dyDescent="0.2">
      <c r="A191" s="67" t="s">
        <v>55</v>
      </c>
      <c r="B191" s="32" t="s">
        <v>22</v>
      </c>
      <c r="C191" s="32" t="s">
        <v>24</v>
      </c>
      <c r="D191" s="32" t="s">
        <v>10</v>
      </c>
      <c r="E191" s="32" t="s">
        <v>159</v>
      </c>
      <c r="F191" s="32" t="s">
        <v>54</v>
      </c>
      <c r="G191" s="52">
        <f t="shared" ref="G191:K192" si="97">G192</f>
        <v>50</v>
      </c>
      <c r="H191" s="52">
        <f t="shared" si="97"/>
        <v>0</v>
      </c>
      <c r="I191" s="52">
        <f t="shared" si="97"/>
        <v>50</v>
      </c>
      <c r="J191" s="52">
        <f t="shared" si="97"/>
        <v>50</v>
      </c>
      <c r="K191" s="52">
        <f t="shared" si="97"/>
        <v>50</v>
      </c>
      <c r="L191" s="5"/>
      <c r="M191" s="5"/>
    </row>
    <row r="192" spans="1:13" ht="33" x14ac:dyDescent="0.2">
      <c r="A192" s="69" t="s">
        <v>59</v>
      </c>
      <c r="B192" s="32" t="s">
        <v>22</v>
      </c>
      <c r="C192" s="32" t="s">
        <v>24</v>
      </c>
      <c r="D192" s="32" t="s">
        <v>10</v>
      </c>
      <c r="E192" s="32" t="s">
        <v>159</v>
      </c>
      <c r="F192" s="32" t="s">
        <v>58</v>
      </c>
      <c r="G192" s="52">
        <f t="shared" si="97"/>
        <v>50</v>
      </c>
      <c r="H192" s="52">
        <f t="shared" si="97"/>
        <v>0</v>
      </c>
      <c r="I192" s="52">
        <f t="shared" si="97"/>
        <v>50</v>
      </c>
      <c r="J192" s="52">
        <f t="shared" si="97"/>
        <v>50</v>
      </c>
      <c r="K192" s="52">
        <f t="shared" si="97"/>
        <v>50</v>
      </c>
      <c r="L192" s="5"/>
      <c r="M192" s="5"/>
    </row>
    <row r="193" spans="1:13" ht="33" x14ac:dyDescent="0.2">
      <c r="A193" s="33" t="s">
        <v>135</v>
      </c>
      <c r="B193" s="35" t="s">
        <v>22</v>
      </c>
      <c r="C193" s="35" t="s">
        <v>24</v>
      </c>
      <c r="D193" s="35" t="s">
        <v>10</v>
      </c>
      <c r="E193" s="42" t="s">
        <v>159</v>
      </c>
      <c r="F193" s="35" t="s">
        <v>134</v>
      </c>
      <c r="G193" s="45">
        <v>50</v>
      </c>
      <c r="H193" s="45"/>
      <c r="I193" s="45">
        <f>H193+G193</f>
        <v>50</v>
      </c>
      <c r="J193" s="45">
        <v>50</v>
      </c>
      <c r="K193" s="45">
        <v>50</v>
      </c>
      <c r="L193" s="5"/>
      <c r="M193" s="5"/>
    </row>
    <row r="194" spans="1:13" ht="33" x14ac:dyDescent="0.2">
      <c r="A194" s="28" t="s">
        <v>108</v>
      </c>
      <c r="B194" s="32">
        <v>920</v>
      </c>
      <c r="C194" s="32" t="s">
        <v>24</v>
      </c>
      <c r="D194" s="32" t="s">
        <v>10</v>
      </c>
      <c r="E194" s="29" t="s">
        <v>112</v>
      </c>
      <c r="F194" s="32"/>
      <c r="G194" s="52">
        <f t="shared" ref="G194:H194" si="98">G196+G201</f>
        <v>410</v>
      </c>
      <c r="H194" s="52">
        <f t="shared" si="98"/>
        <v>0</v>
      </c>
      <c r="I194" s="52">
        <f t="shared" ref="I194:K194" si="99">I196+I201</f>
        <v>410</v>
      </c>
      <c r="J194" s="52">
        <f t="shared" si="99"/>
        <v>410</v>
      </c>
      <c r="K194" s="52">
        <f t="shared" si="99"/>
        <v>410</v>
      </c>
      <c r="L194" s="5"/>
      <c r="M194" s="5"/>
    </row>
    <row r="195" spans="1:13" ht="33" x14ac:dyDescent="0.2">
      <c r="A195" s="28" t="s">
        <v>68</v>
      </c>
      <c r="B195" s="32" t="s">
        <v>22</v>
      </c>
      <c r="C195" s="32" t="s">
        <v>24</v>
      </c>
      <c r="D195" s="32" t="s">
        <v>10</v>
      </c>
      <c r="E195" s="70" t="s">
        <v>113</v>
      </c>
      <c r="F195" s="32"/>
      <c r="G195" s="52">
        <f t="shared" ref="G195:K195" si="100">G196</f>
        <v>360</v>
      </c>
      <c r="H195" s="52">
        <f t="shared" si="100"/>
        <v>0</v>
      </c>
      <c r="I195" s="52">
        <f t="shared" si="100"/>
        <v>360</v>
      </c>
      <c r="J195" s="52">
        <f t="shared" si="100"/>
        <v>360</v>
      </c>
      <c r="K195" s="52">
        <f t="shared" si="100"/>
        <v>360</v>
      </c>
      <c r="L195" s="5"/>
      <c r="M195" s="5"/>
    </row>
    <row r="196" spans="1:13" ht="33" x14ac:dyDescent="0.2">
      <c r="A196" s="28" t="s">
        <v>68</v>
      </c>
      <c r="B196" s="32" t="s">
        <v>22</v>
      </c>
      <c r="C196" s="32" t="s">
        <v>24</v>
      </c>
      <c r="D196" s="32" t="s">
        <v>10</v>
      </c>
      <c r="E196" s="70" t="s">
        <v>160</v>
      </c>
      <c r="F196" s="32"/>
      <c r="G196" s="52">
        <f t="shared" ref="G196:K203" si="101">G197</f>
        <v>360</v>
      </c>
      <c r="H196" s="52">
        <f t="shared" si="101"/>
        <v>0</v>
      </c>
      <c r="I196" s="52">
        <f t="shared" si="101"/>
        <v>360</v>
      </c>
      <c r="J196" s="52">
        <f t="shared" si="101"/>
        <v>360</v>
      </c>
      <c r="K196" s="52">
        <f t="shared" si="101"/>
        <v>360</v>
      </c>
      <c r="L196" s="5"/>
      <c r="M196" s="5"/>
    </row>
    <row r="197" spans="1:13" ht="16.5" x14ac:dyDescent="0.2">
      <c r="A197" s="67" t="s">
        <v>55</v>
      </c>
      <c r="B197" s="32" t="s">
        <v>22</v>
      </c>
      <c r="C197" s="32" t="s">
        <v>24</v>
      </c>
      <c r="D197" s="32" t="s">
        <v>10</v>
      </c>
      <c r="E197" s="70" t="s">
        <v>160</v>
      </c>
      <c r="F197" s="32" t="s">
        <v>54</v>
      </c>
      <c r="G197" s="52">
        <f t="shared" si="101"/>
        <v>360</v>
      </c>
      <c r="H197" s="52">
        <f t="shared" si="101"/>
        <v>0</v>
      </c>
      <c r="I197" s="52">
        <f t="shared" si="101"/>
        <v>360</v>
      </c>
      <c r="J197" s="52">
        <f t="shared" si="101"/>
        <v>360</v>
      </c>
      <c r="K197" s="52">
        <f t="shared" si="101"/>
        <v>360</v>
      </c>
      <c r="L197" s="5"/>
      <c r="M197" s="5"/>
    </row>
    <row r="198" spans="1:13" ht="33" x14ac:dyDescent="0.2">
      <c r="A198" s="69" t="s">
        <v>59</v>
      </c>
      <c r="B198" s="32" t="s">
        <v>22</v>
      </c>
      <c r="C198" s="32" t="s">
        <v>24</v>
      </c>
      <c r="D198" s="32" t="s">
        <v>10</v>
      </c>
      <c r="E198" s="70" t="s">
        <v>160</v>
      </c>
      <c r="F198" s="32" t="s">
        <v>58</v>
      </c>
      <c r="G198" s="52">
        <f t="shared" si="101"/>
        <v>360</v>
      </c>
      <c r="H198" s="52">
        <f t="shared" si="101"/>
        <v>0</v>
      </c>
      <c r="I198" s="52">
        <f t="shared" si="101"/>
        <v>360</v>
      </c>
      <c r="J198" s="52">
        <f t="shared" si="101"/>
        <v>360</v>
      </c>
      <c r="K198" s="52">
        <f t="shared" si="101"/>
        <v>360</v>
      </c>
      <c r="L198" s="5"/>
      <c r="M198" s="5"/>
    </row>
    <row r="199" spans="1:13" ht="33" x14ac:dyDescent="0.2">
      <c r="A199" s="33" t="s">
        <v>61</v>
      </c>
      <c r="B199" s="35" t="s">
        <v>22</v>
      </c>
      <c r="C199" s="35" t="s">
        <v>24</v>
      </c>
      <c r="D199" s="35" t="s">
        <v>10</v>
      </c>
      <c r="E199" s="34" t="s">
        <v>160</v>
      </c>
      <c r="F199" s="35" t="s">
        <v>35</v>
      </c>
      <c r="G199" s="45">
        <v>360</v>
      </c>
      <c r="H199" s="45"/>
      <c r="I199" s="45">
        <f>H199+G199</f>
        <v>360</v>
      </c>
      <c r="J199" s="45">
        <v>360</v>
      </c>
      <c r="K199" s="45">
        <v>360</v>
      </c>
      <c r="L199" s="5"/>
      <c r="M199" s="5"/>
    </row>
    <row r="200" spans="1:13" ht="33" x14ac:dyDescent="0.2">
      <c r="A200" s="28" t="s">
        <v>69</v>
      </c>
      <c r="B200" s="32" t="s">
        <v>22</v>
      </c>
      <c r="C200" s="32" t="s">
        <v>24</v>
      </c>
      <c r="D200" s="32" t="s">
        <v>10</v>
      </c>
      <c r="E200" s="70" t="s">
        <v>114</v>
      </c>
      <c r="F200" s="32"/>
      <c r="G200" s="52">
        <f t="shared" ref="G200:K201" si="102">G201</f>
        <v>50</v>
      </c>
      <c r="H200" s="52">
        <f t="shared" si="102"/>
        <v>0</v>
      </c>
      <c r="I200" s="52">
        <f t="shared" si="102"/>
        <v>50</v>
      </c>
      <c r="J200" s="52">
        <f t="shared" si="102"/>
        <v>50</v>
      </c>
      <c r="K200" s="52">
        <f t="shared" si="102"/>
        <v>50</v>
      </c>
      <c r="L200" s="5"/>
      <c r="M200" s="5"/>
    </row>
    <row r="201" spans="1:13" ht="33" x14ac:dyDescent="0.2">
      <c r="A201" s="28" t="s">
        <v>69</v>
      </c>
      <c r="B201" s="32" t="s">
        <v>22</v>
      </c>
      <c r="C201" s="32" t="s">
        <v>24</v>
      </c>
      <c r="D201" s="32" t="s">
        <v>10</v>
      </c>
      <c r="E201" s="70" t="s">
        <v>161</v>
      </c>
      <c r="F201" s="32"/>
      <c r="G201" s="52">
        <f t="shared" si="102"/>
        <v>50</v>
      </c>
      <c r="H201" s="52">
        <f t="shared" si="102"/>
        <v>0</v>
      </c>
      <c r="I201" s="52">
        <f t="shared" si="102"/>
        <v>50</v>
      </c>
      <c r="J201" s="52">
        <f t="shared" si="102"/>
        <v>50</v>
      </c>
      <c r="K201" s="52">
        <f t="shared" si="102"/>
        <v>50</v>
      </c>
      <c r="L201" s="5"/>
      <c r="M201" s="5"/>
    </row>
    <row r="202" spans="1:13" ht="16.5" x14ac:dyDescent="0.2">
      <c r="A202" s="67" t="s">
        <v>55</v>
      </c>
      <c r="B202" s="32" t="s">
        <v>22</v>
      </c>
      <c r="C202" s="32" t="s">
        <v>24</v>
      </c>
      <c r="D202" s="32" t="s">
        <v>10</v>
      </c>
      <c r="E202" s="70" t="s">
        <v>161</v>
      </c>
      <c r="F202" s="32" t="s">
        <v>54</v>
      </c>
      <c r="G202" s="52">
        <f t="shared" si="101"/>
        <v>50</v>
      </c>
      <c r="H202" s="52">
        <f t="shared" si="101"/>
        <v>0</v>
      </c>
      <c r="I202" s="52">
        <f t="shared" si="101"/>
        <v>50</v>
      </c>
      <c r="J202" s="52">
        <f t="shared" si="101"/>
        <v>50</v>
      </c>
      <c r="K202" s="52">
        <f t="shared" si="101"/>
        <v>50</v>
      </c>
      <c r="L202" s="5"/>
      <c r="M202" s="5"/>
    </row>
    <row r="203" spans="1:13" ht="33" x14ac:dyDescent="0.2">
      <c r="A203" s="69" t="s">
        <v>59</v>
      </c>
      <c r="B203" s="32" t="s">
        <v>22</v>
      </c>
      <c r="C203" s="32" t="s">
        <v>24</v>
      </c>
      <c r="D203" s="32" t="s">
        <v>10</v>
      </c>
      <c r="E203" s="70" t="s">
        <v>161</v>
      </c>
      <c r="F203" s="32" t="s">
        <v>58</v>
      </c>
      <c r="G203" s="52">
        <f t="shared" si="101"/>
        <v>50</v>
      </c>
      <c r="H203" s="52">
        <f t="shared" si="101"/>
        <v>0</v>
      </c>
      <c r="I203" s="52">
        <f t="shared" si="101"/>
        <v>50</v>
      </c>
      <c r="J203" s="52">
        <f t="shared" si="101"/>
        <v>50</v>
      </c>
      <c r="K203" s="52">
        <f t="shared" si="101"/>
        <v>50</v>
      </c>
      <c r="L203" s="5"/>
      <c r="M203" s="5"/>
    </row>
    <row r="204" spans="1:13" ht="33" x14ac:dyDescent="0.2">
      <c r="A204" s="33" t="s">
        <v>61</v>
      </c>
      <c r="B204" s="35" t="s">
        <v>22</v>
      </c>
      <c r="C204" s="35" t="s">
        <v>24</v>
      </c>
      <c r="D204" s="35" t="s">
        <v>10</v>
      </c>
      <c r="E204" s="34" t="s">
        <v>161</v>
      </c>
      <c r="F204" s="35" t="s">
        <v>35</v>
      </c>
      <c r="G204" s="45">
        <v>50</v>
      </c>
      <c r="H204" s="45"/>
      <c r="I204" s="45">
        <f>H204+G204</f>
        <v>50</v>
      </c>
      <c r="J204" s="45">
        <v>50</v>
      </c>
      <c r="K204" s="45">
        <v>50</v>
      </c>
      <c r="L204" s="5"/>
      <c r="M204" s="5"/>
    </row>
    <row r="205" spans="1:13" ht="16.5" x14ac:dyDescent="0.2">
      <c r="A205" s="71" t="s">
        <v>36</v>
      </c>
      <c r="B205" s="72" t="s">
        <v>22</v>
      </c>
      <c r="C205" s="73" t="s">
        <v>25</v>
      </c>
      <c r="D205" s="73" t="s">
        <v>25</v>
      </c>
      <c r="E205" s="72" t="s">
        <v>80</v>
      </c>
      <c r="F205" s="72"/>
      <c r="G205" s="48">
        <f t="shared" ref="G205:K205" si="103">G206</f>
        <v>0</v>
      </c>
      <c r="H205" s="107"/>
      <c r="I205" s="48">
        <f t="shared" si="103"/>
        <v>0</v>
      </c>
      <c r="J205" s="48">
        <f t="shared" si="103"/>
        <v>5184.8</v>
      </c>
      <c r="K205" s="48">
        <f t="shared" si="103"/>
        <v>10847.8</v>
      </c>
      <c r="L205" s="5"/>
      <c r="M205" s="5"/>
    </row>
    <row r="206" spans="1:13" ht="16.5" x14ac:dyDescent="0.2">
      <c r="A206" s="62" t="s">
        <v>179</v>
      </c>
      <c r="B206" s="29" t="s">
        <v>22</v>
      </c>
      <c r="C206" s="38" t="s">
        <v>25</v>
      </c>
      <c r="D206" s="38" t="s">
        <v>25</v>
      </c>
      <c r="E206" s="29" t="s">
        <v>99</v>
      </c>
      <c r="F206" s="29"/>
      <c r="G206" s="39">
        <v>0</v>
      </c>
      <c r="H206" s="105"/>
      <c r="I206" s="39">
        <v>0</v>
      </c>
      <c r="J206" s="39">
        <f>5184.7+0.1</f>
        <v>5184.8</v>
      </c>
      <c r="K206" s="39">
        <v>10847.8</v>
      </c>
      <c r="L206" s="5"/>
      <c r="M206" s="5"/>
    </row>
    <row r="207" spans="1:13" ht="33" x14ac:dyDescent="0.2">
      <c r="A207" s="90" t="s">
        <v>245</v>
      </c>
      <c r="B207" s="91" t="s">
        <v>48</v>
      </c>
      <c r="C207" s="92"/>
      <c r="D207" s="92"/>
      <c r="E207" s="91"/>
      <c r="F207" s="91" t="s">
        <v>7</v>
      </c>
      <c r="G207" s="18">
        <f t="shared" ref="G207:K207" si="104">G208</f>
        <v>80447.600000000006</v>
      </c>
      <c r="H207" s="18">
        <f t="shared" si="104"/>
        <v>0</v>
      </c>
      <c r="I207" s="18">
        <f t="shared" si="104"/>
        <v>80447.600000000006</v>
      </c>
      <c r="J207" s="18">
        <f t="shared" si="104"/>
        <v>75991.7</v>
      </c>
      <c r="K207" s="18">
        <f t="shared" si="104"/>
        <v>76192.2</v>
      </c>
      <c r="L207" s="5"/>
      <c r="M207" s="5"/>
    </row>
    <row r="208" spans="1:13" ht="16.5" x14ac:dyDescent="0.2">
      <c r="A208" s="46" t="s">
        <v>49</v>
      </c>
      <c r="B208" s="77">
        <v>956</v>
      </c>
      <c r="C208" s="78">
        <v>8</v>
      </c>
      <c r="D208" s="47" t="s">
        <v>25</v>
      </c>
      <c r="E208" s="79"/>
      <c r="F208" s="77"/>
      <c r="G208" s="15">
        <f>G209+G257</f>
        <v>80447.600000000006</v>
      </c>
      <c r="H208" s="15">
        <f>H209+H257</f>
        <v>0</v>
      </c>
      <c r="I208" s="15">
        <f>I209+I257</f>
        <v>80447.600000000006</v>
      </c>
      <c r="J208" s="15">
        <f>J209+J257</f>
        <v>75991.7</v>
      </c>
      <c r="K208" s="15">
        <f>K209+K257</f>
        <v>76192.2</v>
      </c>
      <c r="L208" s="5"/>
      <c r="M208" s="5"/>
    </row>
    <row r="209" spans="1:16" ht="16.5" x14ac:dyDescent="0.2">
      <c r="A209" s="51" t="s">
        <v>21</v>
      </c>
      <c r="B209" s="80">
        <v>956</v>
      </c>
      <c r="C209" s="81">
        <v>8</v>
      </c>
      <c r="D209" s="81">
        <v>1</v>
      </c>
      <c r="E209" s="82"/>
      <c r="F209" s="80"/>
      <c r="G209" s="27">
        <f t="shared" ref="G209:K209" si="105">G210</f>
        <v>59645.599999999999</v>
      </c>
      <c r="H209" s="27">
        <f t="shared" si="105"/>
        <v>0</v>
      </c>
      <c r="I209" s="27">
        <f t="shared" si="105"/>
        <v>59645.599999999999</v>
      </c>
      <c r="J209" s="27">
        <f t="shared" si="105"/>
        <v>56242.7</v>
      </c>
      <c r="K209" s="27">
        <f t="shared" si="105"/>
        <v>56402.1</v>
      </c>
      <c r="L209" s="5"/>
      <c r="M209" s="5"/>
    </row>
    <row r="210" spans="1:16" ht="32.25" customHeight="1" x14ac:dyDescent="0.2">
      <c r="A210" s="28" t="s">
        <v>152</v>
      </c>
      <c r="B210" s="29" t="s">
        <v>48</v>
      </c>
      <c r="C210" s="24">
        <v>8</v>
      </c>
      <c r="D210" s="24">
        <v>1</v>
      </c>
      <c r="E210" s="29" t="s">
        <v>91</v>
      </c>
      <c r="F210" s="29"/>
      <c r="G210" s="39">
        <f>G211+G225+G238+G220+G247+G252</f>
        <v>59645.599999999999</v>
      </c>
      <c r="H210" s="39">
        <f>H211+H225+H238+H220+H247+H252</f>
        <v>0</v>
      </c>
      <c r="I210" s="39">
        <f>I211+I225+I238+I220+I247+I252</f>
        <v>59645.599999999999</v>
      </c>
      <c r="J210" s="39">
        <f>J211+J225+J238+J220+J247+J252</f>
        <v>56242.7</v>
      </c>
      <c r="K210" s="39">
        <f>K211+K225+K238+K220+K247+K252</f>
        <v>56402.1</v>
      </c>
      <c r="L210" s="5"/>
      <c r="M210" s="5"/>
    </row>
    <row r="211" spans="1:16" ht="33" x14ac:dyDescent="0.2">
      <c r="A211" s="83" t="s">
        <v>162</v>
      </c>
      <c r="B211" s="23" t="s">
        <v>48</v>
      </c>
      <c r="C211" s="24">
        <v>8</v>
      </c>
      <c r="D211" s="24">
        <v>1</v>
      </c>
      <c r="E211" s="23" t="s">
        <v>92</v>
      </c>
      <c r="F211" s="29"/>
      <c r="G211" s="39">
        <f>G212+G216</f>
        <v>22116.199999999997</v>
      </c>
      <c r="H211" s="39">
        <f>H212+H216</f>
        <v>0</v>
      </c>
      <c r="I211" s="39">
        <f>I212+I216</f>
        <v>22116.199999999997</v>
      </c>
      <c r="J211" s="39">
        <f>J212+J216</f>
        <v>22154</v>
      </c>
      <c r="K211" s="39">
        <f t="shared" ref="K211" si="106">K212+K216</f>
        <v>22189.4</v>
      </c>
      <c r="L211" s="5"/>
      <c r="M211" s="5"/>
    </row>
    <row r="212" spans="1:16" ht="33" x14ac:dyDescent="0.2">
      <c r="A212" s="83" t="s">
        <v>162</v>
      </c>
      <c r="B212" s="23" t="s">
        <v>48</v>
      </c>
      <c r="C212" s="24">
        <v>8</v>
      </c>
      <c r="D212" s="24">
        <v>1</v>
      </c>
      <c r="E212" s="23" t="s">
        <v>163</v>
      </c>
      <c r="F212" s="29"/>
      <c r="G212" s="39">
        <f t="shared" ref="G212:K212" si="107">G213</f>
        <v>10985.4</v>
      </c>
      <c r="H212" s="39">
        <f t="shared" si="107"/>
        <v>0</v>
      </c>
      <c r="I212" s="39">
        <f t="shared" si="107"/>
        <v>10985.4</v>
      </c>
      <c r="J212" s="39">
        <f t="shared" si="107"/>
        <v>11023.2</v>
      </c>
      <c r="K212" s="39">
        <f t="shared" si="107"/>
        <v>11058.6</v>
      </c>
      <c r="L212" s="5"/>
      <c r="M212" s="5"/>
    </row>
    <row r="213" spans="1:16" ht="33" x14ac:dyDescent="0.2">
      <c r="A213" s="62" t="s">
        <v>50</v>
      </c>
      <c r="B213" s="70" t="s">
        <v>48</v>
      </c>
      <c r="C213" s="24">
        <v>8</v>
      </c>
      <c r="D213" s="24">
        <v>1</v>
      </c>
      <c r="E213" s="70" t="s">
        <v>163</v>
      </c>
      <c r="F213" s="29" t="s">
        <v>51</v>
      </c>
      <c r="G213" s="39">
        <f t="shared" ref="G213:H213" si="108">G215</f>
        <v>10985.4</v>
      </c>
      <c r="H213" s="39">
        <f t="shared" si="108"/>
        <v>0</v>
      </c>
      <c r="I213" s="39">
        <f t="shared" ref="I213:K213" si="109">I215</f>
        <v>10985.4</v>
      </c>
      <c r="J213" s="39">
        <f t="shared" si="109"/>
        <v>11023.2</v>
      </c>
      <c r="K213" s="39">
        <f t="shared" si="109"/>
        <v>11058.6</v>
      </c>
      <c r="L213" s="5"/>
      <c r="M213" s="5"/>
      <c r="O213" s="5"/>
    </row>
    <row r="214" spans="1:16" ht="16.5" x14ac:dyDescent="0.2">
      <c r="A214" s="62" t="s">
        <v>52</v>
      </c>
      <c r="B214" s="70" t="s">
        <v>48</v>
      </c>
      <c r="C214" s="24">
        <v>8</v>
      </c>
      <c r="D214" s="24">
        <v>1</v>
      </c>
      <c r="E214" s="23" t="s">
        <v>163</v>
      </c>
      <c r="F214" s="29" t="s">
        <v>53</v>
      </c>
      <c r="G214" s="39">
        <f t="shared" ref="G214:K214" si="110">G215</f>
        <v>10985.4</v>
      </c>
      <c r="H214" s="39">
        <f t="shared" si="110"/>
        <v>0</v>
      </c>
      <c r="I214" s="39">
        <f t="shared" si="110"/>
        <v>10985.4</v>
      </c>
      <c r="J214" s="39">
        <f t="shared" si="110"/>
        <v>11023.2</v>
      </c>
      <c r="K214" s="39">
        <f t="shared" si="110"/>
        <v>11058.6</v>
      </c>
      <c r="L214" s="5"/>
      <c r="M214" s="5"/>
      <c r="O214" s="5"/>
    </row>
    <row r="215" spans="1:16" ht="66" x14ac:dyDescent="0.2">
      <c r="A215" s="84" t="s">
        <v>63</v>
      </c>
      <c r="B215" s="34" t="s">
        <v>48</v>
      </c>
      <c r="C215" s="85">
        <v>8</v>
      </c>
      <c r="D215" s="85">
        <v>1</v>
      </c>
      <c r="E215" s="85" t="s">
        <v>163</v>
      </c>
      <c r="F215" s="34" t="s">
        <v>34</v>
      </c>
      <c r="G215" s="45">
        <v>10985.4</v>
      </c>
      <c r="H215" s="106"/>
      <c r="I215" s="45">
        <f>H215+G215</f>
        <v>10985.4</v>
      </c>
      <c r="J215" s="45">
        <v>11023.2</v>
      </c>
      <c r="K215" s="45">
        <v>11058.6</v>
      </c>
      <c r="L215" s="5"/>
      <c r="M215" s="5"/>
    </row>
    <row r="216" spans="1:16" ht="66" x14ac:dyDescent="0.2">
      <c r="A216" s="86" t="s">
        <v>123</v>
      </c>
      <c r="B216" s="29" t="s">
        <v>48</v>
      </c>
      <c r="C216" s="24">
        <v>8</v>
      </c>
      <c r="D216" s="24">
        <v>1</v>
      </c>
      <c r="E216" s="29" t="s">
        <v>117</v>
      </c>
      <c r="F216" s="29"/>
      <c r="G216" s="39">
        <f>G217</f>
        <v>11130.8</v>
      </c>
      <c r="H216" s="39">
        <f>H217</f>
        <v>0</v>
      </c>
      <c r="I216" s="39">
        <f>I217</f>
        <v>11130.8</v>
      </c>
      <c r="J216" s="39">
        <f>J217</f>
        <v>11130.8</v>
      </c>
      <c r="K216" s="39">
        <f>K217</f>
        <v>11130.8</v>
      </c>
      <c r="L216" s="5"/>
      <c r="M216" s="5"/>
      <c r="N216" s="5"/>
      <c r="O216" s="5"/>
      <c r="P216" s="5"/>
    </row>
    <row r="217" spans="1:16" ht="33" x14ac:dyDescent="0.2">
      <c r="A217" s="62" t="s">
        <v>50</v>
      </c>
      <c r="B217" s="70" t="s">
        <v>48</v>
      </c>
      <c r="C217" s="24">
        <v>8</v>
      </c>
      <c r="D217" s="24">
        <v>1</v>
      </c>
      <c r="E217" s="29" t="s">
        <v>117</v>
      </c>
      <c r="F217" s="29" t="s">
        <v>51</v>
      </c>
      <c r="G217" s="39">
        <f>G219</f>
        <v>11130.8</v>
      </c>
      <c r="H217" s="39">
        <f>H219</f>
        <v>0</v>
      </c>
      <c r="I217" s="39">
        <f>I219</f>
        <v>11130.8</v>
      </c>
      <c r="J217" s="39">
        <f>J219</f>
        <v>11130.8</v>
      </c>
      <c r="K217" s="39">
        <f>K219</f>
        <v>11130.8</v>
      </c>
      <c r="L217" s="5"/>
      <c r="M217" s="5"/>
    </row>
    <row r="218" spans="1:16" ht="16.5" x14ac:dyDescent="0.2">
      <c r="A218" s="62" t="s">
        <v>52</v>
      </c>
      <c r="B218" s="70" t="s">
        <v>48</v>
      </c>
      <c r="C218" s="24">
        <v>8</v>
      </c>
      <c r="D218" s="24">
        <v>1</v>
      </c>
      <c r="E218" s="29" t="s">
        <v>117</v>
      </c>
      <c r="F218" s="29" t="s">
        <v>53</v>
      </c>
      <c r="G218" s="39">
        <f>G219</f>
        <v>11130.8</v>
      </c>
      <c r="H218" s="39">
        <f>H219</f>
        <v>0</v>
      </c>
      <c r="I218" s="39">
        <f>I219</f>
        <v>11130.8</v>
      </c>
      <c r="J218" s="39">
        <f>J219</f>
        <v>11130.8</v>
      </c>
      <c r="K218" s="39">
        <f>K219</f>
        <v>11130.8</v>
      </c>
      <c r="L218" s="5"/>
      <c r="M218" s="5"/>
    </row>
    <row r="219" spans="1:16" ht="66" x14ac:dyDescent="0.2">
      <c r="A219" s="84" t="s">
        <v>63</v>
      </c>
      <c r="B219" s="34" t="s">
        <v>48</v>
      </c>
      <c r="C219" s="85">
        <v>8</v>
      </c>
      <c r="D219" s="85">
        <v>1</v>
      </c>
      <c r="E219" s="85" t="s">
        <v>117</v>
      </c>
      <c r="F219" s="34" t="s">
        <v>34</v>
      </c>
      <c r="G219" s="45">
        <f>111.3+11019.5</f>
        <v>11130.8</v>
      </c>
      <c r="H219" s="106"/>
      <c r="I219" s="45">
        <f>G219+H219</f>
        <v>11130.8</v>
      </c>
      <c r="J219" s="45">
        <f t="shared" ref="J219:K219" si="111">111.3+11019.5</f>
        <v>11130.8</v>
      </c>
      <c r="K219" s="45">
        <f t="shared" si="111"/>
        <v>11130.8</v>
      </c>
      <c r="L219" s="5"/>
      <c r="M219" s="5"/>
    </row>
    <row r="220" spans="1:16" ht="33" x14ac:dyDescent="0.2">
      <c r="A220" s="87" t="s">
        <v>194</v>
      </c>
      <c r="B220" s="70" t="s">
        <v>48</v>
      </c>
      <c r="C220" s="24">
        <v>8</v>
      </c>
      <c r="D220" s="24">
        <v>1</v>
      </c>
      <c r="E220" s="29" t="s">
        <v>192</v>
      </c>
      <c r="F220" s="29"/>
      <c r="G220" s="39">
        <f>G221</f>
        <v>120</v>
      </c>
      <c r="H220" s="39">
        <f>H221</f>
        <v>0</v>
      </c>
      <c r="I220" s="39">
        <f>I221</f>
        <v>120</v>
      </c>
      <c r="J220" s="39">
        <f t="shared" ref="J220:K220" si="112">J221</f>
        <v>0</v>
      </c>
      <c r="K220" s="39">
        <f t="shared" si="112"/>
        <v>0</v>
      </c>
      <c r="L220" s="5"/>
      <c r="M220" s="5"/>
    </row>
    <row r="221" spans="1:16" ht="33" x14ac:dyDescent="0.2">
      <c r="A221" s="87" t="s">
        <v>194</v>
      </c>
      <c r="B221" s="70" t="s">
        <v>48</v>
      </c>
      <c r="C221" s="24">
        <v>8</v>
      </c>
      <c r="D221" s="24">
        <v>1</v>
      </c>
      <c r="E221" s="29" t="s">
        <v>193</v>
      </c>
      <c r="F221" s="29"/>
      <c r="G221" s="39">
        <f t="shared" ref="G221:K223" si="113">G222</f>
        <v>120</v>
      </c>
      <c r="H221" s="39">
        <f t="shared" si="113"/>
        <v>0</v>
      </c>
      <c r="I221" s="39">
        <f t="shared" si="113"/>
        <v>120</v>
      </c>
      <c r="J221" s="39">
        <f t="shared" si="113"/>
        <v>0</v>
      </c>
      <c r="K221" s="39">
        <f t="shared" si="113"/>
        <v>0</v>
      </c>
      <c r="L221" s="5"/>
      <c r="M221" s="5"/>
    </row>
    <row r="222" spans="1:16" ht="33" x14ac:dyDescent="0.2">
      <c r="A222" s="62" t="s">
        <v>50</v>
      </c>
      <c r="B222" s="70" t="s">
        <v>48</v>
      </c>
      <c r="C222" s="24">
        <v>8</v>
      </c>
      <c r="D222" s="24">
        <v>1</v>
      </c>
      <c r="E222" s="29" t="s">
        <v>193</v>
      </c>
      <c r="F222" s="29" t="s">
        <v>51</v>
      </c>
      <c r="G222" s="39">
        <f t="shared" si="113"/>
        <v>120</v>
      </c>
      <c r="H222" s="39">
        <f t="shared" si="113"/>
        <v>0</v>
      </c>
      <c r="I222" s="39">
        <f t="shared" si="113"/>
        <v>120</v>
      </c>
      <c r="J222" s="39">
        <f t="shared" si="113"/>
        <v>0</v>
      </c>
      <c r="K222" s="39">
        <f t="shared" si="113"/>
        <v>0</v>
      </c>
      <c r="L222" s="5"/>
      <c r="M222" s="5"/>
    </row>
    <row r="223" spans="1:16" ht="16.5" x14ac:dyDescent="0.2">
      <c r="A223" s="62" t="s">
        <v>52</v>
      </c>
      <c r="B223" s="70" t="s">
        <v>48</v>
      </c>
      <c r="C223" s="24">
        <v>8</v>
      </c>
      <c r="D223" s="24">
        <v>1</v>
      </c>
      <c r="E223" s="29" t="s">
        <v>193</v>
      </c>
      <c r="F223" s="29" t="s">
        <v>53</v>
      </c>
      <c r="G223" s="52">
        <f t="shared" si="113"/>
        <v>120</v>
      </c>
      <c r="H223" s="52">
        <f t="shared" si="113"/>
        <v>0</v>
      </c>
      <c r="I223" s="52">
        <f t="shared" si="113"/>
        <v>120</v>
      </c>
      <c r="J223" s="52">
        <f t="shared" si="113"/>
        <v>0</v>
      </c>
      <c r="K223" s="52">
        <f t="shared" si="113"/>
        <v>0</v>
      </c>
      <c r="L223" s="5"/>
      <c r="M223" s="5"/>
    </row>
    <row r="224" spans="1:16" ht="16.5" x14ac:dyDescent="0.2">
      <c r="A224" s="84" t="s">
        <v>119</v>
      </c>
      <c r="B224" s="34" t="s">
        <v>48</v>
      </c>
      <c r="C224" s="85">
        <v>8</v>
      </c>
      <c r="D224" s="85">
        <v>1</v>
      </c>
      <c r="E224" s="85" t="s">
        <v>193</v>
      </c>
      <c r="F224" s="34" t="s">
        <v>120</v>
      </c>
      <c r="G224" s="45">
        <v>120</v>
      </c>
      <c r="H224" s="106"/>
      <c r="I224" s="45">
        <f>H224+G224</f>
        <v>120</v>
      </c>
      <c r="J224" s="45">
        <v>0</v>
      </c>
      <c r="K224" s="45">
        <v>0</v>
      </c>
      <c r="L224" s="5"/>
      <c r="M224" s="5"/>
    </row>
    <row r="225" spans="1:15" ht="33" x14ac:dyDescent="0.2">
      <c r="A225" s="87" t="s">
        <v>164</v>
      </c>
      <c r="B225" s="70" t="s">
        <v>48</v>
      </c>
      <c r="C225" s="24">
        <v>8</v>
      </c>
      <c r="D225" s="24">
        <v>1</v>
      </c>
      <c r="E225" s="29" t="s">
        <v>149</v>
      </c>
      <c r="F225" s="29"/>
      <c r="G225" s="39">
        <f>G230+G234+G226</f>
        <v>2105.1</v>
      </c>
      <c r="H225" s="39">
        <f t="shared" ref="H225:K225" si="114">H230+H234+H226</f>
        <v>0</v>
      </c>
      <c r="I225" s="39">
        <f t="shared" si="114"/>
        <v>2105.1</v>
      </c>
      <c r="J225" s="39">
        <f t="shared" si="114"/>
        <v>0</v>
      </c>
      <c r="K225" s="39">
        <f t="shared" si="114"/>
        <v>0</v>
      </c>
      <c r="L225" s="5"/>
      <c r="M225" s="5"/>
    </row>
    <row r="226" spans="1:15" ht="33" x14ac:dyDescent="0.2">
      <c r="A226" s="87" t="s">
        <v>194</v>
      </c>
      <c r="B226" s="70" t="s">
        <v>48</v>
      </c>
      <c r="C226" s="24">
        <v>8</v>
      </c>
      <c r="D226" s="24">
        <v>1</v>
      </c>
      <c r="E226" s="29" t="s">
        <v>237</v>
      </c>
      <c r="F226" s="29"/>
      <c r="G226" s="39">
        <f>G227</f>
        <v>12.9</v>
      </c>
      <c r="H226" s="39">
        <f t="shared" ref="H226:K228" si="115">H227</f>
        <v>0</v>
      </c>
      <c r="I226" s="39">
        <f t="shared" si="115"/>
        <v>12.9</v>
      </c>
      <c r="J226" s="39">
        <f t="shared" si="115"/>
        <v>0</v>
      </c>
      <c r="K226" s="39">
        <f t="shared" si="115"/>
        <v>0</v>
      </c>
      <c r="L226" s="5"/>
      <c r="M226" s="5"/>
    </row>
    <row r="227" spans="1:15" ht="33" x14ac:dyDescent="0.2">
      <c r="A227" s="62" t="s">
        <v>50</v>
      </c>
      <c r="B227" s="70" t="s">
        <v>48</v>
      </c>
      <c r="C227" s="24">
        <v>8</v>
      </c>
      <c r="D227" s="24">
        <v>1</v>
      </c>
      <c r="E227" s="29" t="s">
        <v>237</v>
      </c>
      <c r="F227" s="29" t="s">
        <v>51</v>
      </c>
      <c r="G227" s="39">
        <f>G228</f>
        <v>12.9</v>
      </c>
      <c r="H227" s="39">
        <f t="shared" si="115"/>
        <v>0</v>
      </c>
      <c r="I227" s="39">
        <f t="shared" si="115"/>
        <v>12.9</v>
      </c>
      <c r="J227" s="39">
        <f t="shared" si="115"/>
        <v>0</v>
      </c>
      <c r="K227" s="39">
        <f t="shared" si="115"/>
        <v>0</v>
      </c>
      <c r="L227" s="5"/>
      <c r="M227" s="5"/>
    </row>
    <row r="228" spans="1:15" ht="16.5" x14ac:dyDescent="0.2">
      <c r="A228" s="62" t="s">
        <v>52</v>
      </c>
      <c r="B228" s="70" t="s">
        <v>48</v>
      </c>
      <c r="C228" s="24">
        <v>8</v>
      </c>
      <c r="D228" s="24">
        <v>1</v>
      </c>
      <c r="E228" s="29" t="s">
        <v>237</v>
      </c>
      <c r="F228" s="29" t="s">
        <v>53</v>
      </c>
      <c r="G228" s="39">
        <f>G229</f>
        <v>12.9</v>
      </c>
      <c r="H228" s="39">
        <f t="shared" si="115"/>
        <v>0</v>
      </c>
      <c r="I228" s="39">
        <f t="shared" si="115"/>
        <v>12.9</v>
      </c>
      <c r="J228" s="39">
        <f t="shared" si="115"/>
        <v>0</v>
      </c>
      <c r="K228" s="39">
        <f t="shared" si="115"/>
        <v>0</v>
      </c>
      <c r="L228" s="5"/>
      <c r="M228" s="5"/>
    </row>
    <row r="229" spans="1:15" ht="16.5" x14ac:dyDescent="0.2">
      <c r="A229" s="84" t="s">
        <v>119</v>
      </c>
      <c r="B229" s="34" t="s">
        <v>48</v>
      </c>
      <c r="C229" s="85">
        <v>8</v>
      </c>
      <c r="D229" s="85">
        <v>1</v>
      </c>
      <c r="E229" s="85" t="s">
        <v>237</v>
      </c>
      <c r="F229" s="34" t="s">
        <v>120</v>
      </c>
      <c r="G229" s="45">
        <v>12.9</v>
      </c>
      <c r="H229" s="106"/>
      <c r="I229" s="45">
        <f>H229+G229</f>
        <v>12.9</v>
      </c>
      <c r="J229" s="45">
        <v>0</v>
      </c>
      <c r="K229" s="45">
        <v>0</v>
      </c>
      <c r="L229" s="5"/>
      <c r="M229" s="5"/>
    </row>
    <row r="230" spans="1:15" ht="33" x14ac:dyDescent="0.2">
      <c r="A230" s="87" t="s">
        <v>121</v>
      </c>
      <c r="B230" s="70" t="s">
        <v>48</v>
      </c>
      <c r="C230" s="24">
        <v>8</v>
      </c>
      <c r="D230" s="24">
        <v>1</v>
      </c>
      <c r="E230" s="29" t="s">
        <v>122</v>
      </c>
      <c r="F230" s="29"/>
      <c r="G230" s="39">
        <f t="shared" ref="G230:K232" si="116">G231</f>
        <v>150</v>
      </c>
      <c r="H230" s="39">
        <f t="shared" si="116"/>
        <v>0</v>
      </c>
      <c r="I230" s="39">
        <f t="shared" si="116"/>
        <v>150</v>
      </c>
      <c r="J230" s="39">
        <f t="shared" si="116"/>
        <v>0</v>
      </c>
      <c r="K230" s="39">
        <f t="shared" si="116"/>
        <v>0</v>
      </c>
      <c r="L230" s="5"/>
      <c r="M230" s="5"/>
      <c r="N230" s="5"/>
      <c r="O230" s="5"/>
    </row>
    <row r="231" spans="1:15" ht="33" x14ac:dyDescent="0.2">
      <c r="A231" s="62" t="s">
        <v>50</v>
      </c>
      <c r="B231" s="70" t="s">
        <v>48</v>
      </c>
      <c r="C231" s="24">
        <v>8</v>
      </c>
      <c r="D231" s="24">
        <v>1</v>
      </c>
      <c r="E231" s="29" t="s">
        <v>122</v>
      </c>
      <c r="F231" s="29" t="s">
        <v>51</v>
      </c>
      <c r="G231" s="39">
        <f t="shared" si="116"/>
        <v>150</v>
      </c>
      <c r="H231" s="39">
        <f t="shared" si="116"/>
        <v>0</v>
      </c>
      <c r="I231" s="39">
        <f t="shared" si="116"/>
        <v>150</v>
      </c>
      <c r="J231" s="39">
        <f t="shared" si="116"/>
        <v>0</v>
      </c>
      <c r="K231" s="39">
        <f t="shared" si="116"/>
        <v>0</v>
      </c>
      <c r="L231" s="5"/>
      <c r="M231" s="5"/>
    </row>
    <row r="232" spans="1:15" ht="16.5" x14ac:dyDescent="0.2">
      <c r="A232" s="62" t="s">
        <v>52</v>
      </c>
      <c r="B232" s="70" t="s">
        <v>48</v>
      </c>
      <c r="C232" s="24">
        <v>8</v>
      </c>
      <c r="D232" s="24">
        <v>1</v>
      </c>
      <c r="E232" s="29" t="s">
        <v>122</v>
      </c>
      <c r="F232" s="29" t="s">
        <v>53</v>
      </c>
      <c r="G232" s="39">
        <f t="shared" si="116"/>
        <v>150</v>
      </c>
      <c r="H232" s="39">
        <f t="shared" si="116"/>
        <v>0</v>
      </c>
      <c r="I232" s="39">
        <f t="shared" si="116"/>
        <v>150</v>
      </c>
      <c r="J232" s="39">
        <f t="shared" si="116"/>
        <v>0</v>
      </c>
      <c r="K232" s="39">
        <f t="shared" si="116"/>
        <v>0</v>
      </c>
      <c r="L232" s="5"/>
      <c r="M232" s="5"/>
    </row>
    <row r="233" spans="1:15" ht="16.5" x14ac:dyDescent="0.2">
      <c r="A233" s="84" t="s">
        <v>119</v>
      </c>
      <c r="B233" s="34" t="s">
        <v>48</v>
      </c>
      <c r="C233" s="85">
        <v>8</v>
      </c>
      <c r="D233" s="85">
        <v>1</v>
      </c>
      <c r="E233" s="85" t="s">
        <v>122</v>
      </c>
      <c r="F233" s="34" t="s">
        <v>120</v>
      </c>
      <c r="G233" s="45">
        <f>30+120</f>
        <v>150</v>
      </c>
      <c r="H233" s="106"/>
      <c r="I233" s="45">
        <f>30+120</f>
        <v>150</v>
      </c>
      <c r="J233" s="45">
        <v>0</v>
      </c>
      <c r="K233" s="45">
        <v>0</v>
      </c>
      <c r="L233" s="5"/>
      <c r="M233" s="5"/>
    </row>
    <row r="234" spans="1:15" ht="33" x14ac:dyDescent="0.2">
      <c r="A234" s="87" t="s">
        <v>207</v>
      </c>
      <c r="B234" s="70" t="s">
        <v>48</v>
      </c>
      <c r="C234" s="24">
        <v>8</v>
      </c>
      <c r="D234" s="24">
        <v>1</v>
      </c>
      <c r="E234" s="29" t="s">
        <v>208</v>
      </c>
      <c r="F234" s="29"/>
      <c r="G234" s="39">
        <f t="shared" ref="G234:K236" si="117">G235</f>
        <v>1942.2</v>
      </c>
      <c r="H234" s="39">
        <f t="shared" si="117"/>
        <v>0</v>
      </c>
      <c r="I234" s="39">
        <f t="shared" si="117"/>
        <v>1942.2</v>
      </c>
      <c r="J234" s="39">
        <f t="shared" si="117"/>
        <v>0</v>
      </c>
      <c r="K234" s="39">
        <f t="shared" si="117"/>
        <v>0</v>
      </c>
      <c r="L234" s="5"/>
      <c r="M234" s="5"/>
    </row>
    <row r="235" spans="1:15" ht="33" x14ac:dyDescent="0.2">
      <c r="A235" s="62" t="s">
        <v>50</v>
      </c>
      <c r="B235" s="70" t="s">
        <v>48</v>
      </c>
      <c r="C235" s="24">
        <v>8</v>
      </c>
      <c r="D235" s="24">
        <v>1</v>
      </c>
      <c r="E235" s="29" t="s">
        <v>208</v>
      </c>
      <c r="F235" s="29" t="s">
        <v>51</v>
      </c>
      <c r="G235" s="39">
        <f t="shared" si="117"/>
        <v>1942.2</v>
      </c>
      <c r="H235" s="39">
        <f t="shared" si="117"/>
        <v>0</v>
      </c>
      <c r="I235" s="39">
        <f t="shared" si="117"/>
        <v>1942.2</v>
      </c>
      <c r="J235" s="39">
        <f t="shared" si="117"/>
        <v>0</v>
      </c>
      <c r="K235" s="39">
        <f t="shared" si="117"/>
        <v>0</v>
      </c>
      <c r="L235" s="5"/>
      <c r="M235" s="5"/>
    </row>
    <row r="236" spans="1:15" ht="16.5" x14ac:dyDescent="0.2">
      <c r="A236" s="62" t="s">
        <v>52</v>
      </c>
      <c r="B236" s="70" t="s">
        <v>48</v>
      </c>
      <c r="C236" s="24">
        <v>8</v>
      </c>
      <c r="D236" s="24">
        <v>1</v>
      </c>
      <c r="E236" s="29" t="s">
        <v>208</v>
      </c>
      <c r="F236" s="29" t="s">
        <v>53</v>
      </c>
      <c r="G236" s="39">
        <f t="shared" si="117"/>
        <v>1942.2</v>
      </c>
      <c r="H236" s="39">
        <f t="shared" si="117"/>
        <v>0</v>
      </c>
      <c r="I236" s="39">
        <f t="shared" si="117"/>
        <v>1942.2</v>
      </c>
      <c r="J236" s="39">
        <f t="shared" si="117"/>
        <v>0</v>
      </c>
      <c r="K236" s="39">
        <f t="shared" si="117"/>
        <v>0</v>
      </c>
      <c r="L236" s="5"/>
      <c r="M236" s="5"/>
    </row>
    <row r="237" spans="1:15" ht="16.5" x14ac:dyDescent="0.2">
      <c r="A237" s="84" t="s">
        <v>119</v>
      </c>
      <c r="B237" s="34" t="s">
        <v>48</v>
      </c>
      <c r="C237" s="85">
        <v>8</v>
      </c>
      <c r="D237" s="85">
        <v>1</v>
      </c>
      <c r="E237" s="85" t="s">
        <v>208</v>
      </c>
      <c r="F237" s="34" t="s">
        <v>120</v>
      </c>
      <c r="G237" s="45">
        <v>1942.2</v>
      </c>
      <c r="H237" s="106"/>
      <c r="I237" s="45">
        <f>H237+G237</f>
        <v>1942.2</v>
      </c>
      <c r="J237" s="45">
        <v>0</v>
      </c>
      <c r="K237" s="45">
        <v>0</v>
      </c>
      <c r="L237" s="5"/>
      <c r="M237" s="5"/>
    </row>
    <row r="238" spans="1:15" ht="33" x14ac:dyDescent="0.2">
      <c r="A238" s="87" t="s">
        <v>67</v>
      </c>
      <c r="B238" s="70" t="s">
        <v>48</v>
      </c>
      <c r="C238" s="24">
        <v>8</v>
      </c>
      <c r="D238" s="24">
        <v>1</v>
      </c>
      <c r="E238" s="70" t="s">
        <v>93</v>
      </c>
      <c r="F238" s="29"/>
      <c r="G238" s="39">
        <f t="shared" ref="G238:H238" si="118">G239+G243</f>
        <v>33956.300000000003</v>
      </c>
      <c r="H238" s="39">
        <f t="shared" si="118"/>
        <v>0</v>
      </c>
      <c r="I238" s="39">
        <f t="shared" ref="I238:K238" si="119">I239+I243</f>
        <v>33956.300000000003</v>
      </c>
      <c r="J238" s="39">
        <f t="shared" si="119"/>
        <v>34088.699999999997</v>
      </c>
      <c r="K238" s="39">
        <f t="shared" si="119"/>
        <v>34212.699999999997</v>
      </c>
      <c r="L238" s="5"/>
      <c r="M238" s="5"/>
    </row>
    <row r="239" spans="1:15" ht="33" x14ac:dyDescent="0.2">
      <c r="A239" s="87" t="s">
        <v>67</v>
      </c>
      <c r="B239" s="70" t="s">
        <v>48</v>
      </c>
      <c r="C239" s="24">
        <v>8</v>
      </c>
      <c r="D239" s="24">
        <v>1</v>
      </c>
      <c r="E239" s="70" t="s">
        <v>165</v>
      </c>
      <c r="F239" s="29"/>
      <c r="G239" s="39">
        <f t="shared" ref="G239:K241" si="120">G240</f>
        <v>18651.400000000001</v>
      </c>
      <c r="H239" s="39">
        <f t="shared" si="120"/>
        <v>0</v>
      </c>
      <c r="I239" s="39">
        <f t="shared" si="120"/>
        <v>18651.400000000001</v>
      </c>
      <c r="J239" s="39">
        <f t="shared" si="120"/>
        <v>18783.8</v>
      </c>
      <c r="K239" s="39">
        <f t="shared" si="120"/>
        <v>18907.8</v>
      </c>
      <c r="L239" s="5"/>
      <c r="M239" s="5"/>
    </row>
    <row r="240" spans="1:15" ht="33" x14ac:dyDescent="0.2">
      <c r="A240" s="62" t="s">
        <v>50</v>
      </c>
      <c r="B240" s="70" t="s">
        <v>48</v>
      </c>
      <c r="C240" s="24">
        <v>8</v>
      </c>
      <c r="D240" s="24">
        <v>1</v>
      </c>
      <c r="E240" s="70" t="s">
        <v>165</v>
      </c>
      <c r="F240" s="29" t="s">
        <v>51</v>
      </c>
      <c r="G240" s="39">
        <f t="shared" si="120"/>
        <v>18651.400000000001</v>
      </c>
      <c r="H240" s="39">
        <f t="shared" si="120"/>
        <v>0</v>
      </c>
      <c r="I240" s="39">
        <f t="shared" si="120"/>
        <v>18651.400000000001</v>
      </c>
      <c r="J240" s="39">
        <f t="shared" si="120"/>
        <v>18783.8</v>
      </c>
      <c r="K240" s="39">
        <f t="shared" si="120"/>
        <v>18907.8</v>
      </c>
      <c r="L240" s="5"/>
      <c r="M240" s="5"/>
    </row>
    <row r="241" spans="1:13" ht="16.5" x14ac:dyDescent="0.2">
      <c r="A241" s="62" t="s">
        <v>52</v>
      </c>
      <c r="B241" s="70" t="s">
        <v>48</v>
      </c>
      <c r="C241" s="24">
        <v>8</v>
      </c>
      <c r="D241" s="24">
        <v>1</v>
      </c>
      <c r="E241" s="70" t="s">
        <v>165</v>
      </c>
      <c r="F241" s="29" t="s">
        <v>53</v>
      </c>
      <c r="G241" s="39">
        <f t="shared" si="120"/>
        <v>18651.400000000001</v>
      </c>
      <c r="H241" s="39">
        <f t="shared" si="120"/>
        <v>0</v>
      </c>
      <c r="I241" s="39">
        <f t="shared" si="120"/>
        <v>18651.400000000001</v>
      </c>
      <c r="J241" s="39">
        <f t="shared" si="120"/>
        <v>18783.8</v>
      </c>
      <c r="K241" s="39">
        <f t="shared" si="120"/>
        <v>18907.8</v>
      </c>
      <c r="L241" s="5"/>
      <c r="M241" s="5"/>
    </row>
    <row r="242" spans="1:13" ht="66" x14ac:dyDescent="0.2">
      <c r="A242" s="84" t="s">
        <v>63</v>
      </c>
      <c r="B242" s="34" t="s">
        <v>48</v>
      </c>
      <c r="C242" s="85">
        <v>8</v>
      </c>
      <c r="D242" s="85">
        <v>1</v>
      </c>
      <c r="E242" s="88" t="s">
        <v>165</v>
      </c>
      <c r="F242" s="34" t="s">
        <v>34</v>
      </c>
      <c r="G242" s="45">
        <v>18651.400000000001</v>
      </c>
      <c r="H242" s="106"/>
      <c r="I242" s="45">
        <f>H242+G242</f>
        <v>18651.400000000001</v>
      </c>
      <c r="J242" s="45">
        <v>18783.8</v>
      </c>
      <c r="K242" s="45">
        <v>18907.8</v>
      </c>
      <c r="L242" s="5"/>
      <c r="M242" s="5"/>
    </row>
    <row r="243" spans="1:13" ht="66" x14ac:dyDescent="0.2">
      <c r="A243" s="86" t="s">
        <v>123</v>
      </c>
      <c r="B243" s="29" t="s">
        <v>48</v>
      </c>
      <c r="C243" s="24">
        <v>8</v>
      </c>
      <c r="D243" s="24">
        <v>1</v>
      </c>
      <c r="E243" s="29" t="s">
        <v>118</v>
      </c>
      <c r="F243" s="29"/>
      <c r="G243" s="39">
        <f>G244</f>
        <v>15304.9</v>
      </c>
      <c r="H243" s="39">
        <f>H244</f>
        <v>0</v>
      </c>
      <c r="I243" s="39">
        <f>I244</f>
        <v>15304.9</v>
      </c>
      <c r="J243" s="39">
        <f>J244</f>
        <v>15304.9</v>
      </c>
      <c r="K243" s="39">
        <f>K244</f>
        <v>15304.9</v>
      </c>
      <c r="L243" s="5"/>
      <c r="M243" s="5"/>
    </row>
    <row r="244" spans="1:13" ht="33" x14ac:dyDescent="0.2">
      <c r="A244" s="62" t="s">
        <v>50</v>
      </c>
      <c r="B244" s="70" t="s">
        <v>48</v>
      </c>
      <c r="C244" s="24">
        <v>8</v>
      </c>
      <c r="D244" s="24">
        <v>1</v>
      </c>
      <c r="E244" s="29" t="s">
        <v>118</v>
      </c>
      <c r="F244" s="29" t="s">
        <v>51</v>
      </c>
      <c r="G244" s="39">
        <f>G246</f>
        <v>15304.9</v>
      </c>
      <c r="H244" s="39">
        <f>H246</f>
        <v>0</v>
      </c>
      <c r="I244" s="39">
        <f>I246</f>
        <v>15304.9</v>
      </c>
      <c r="J244" s="39">
        <f>J246</f>
        <v>15304.9</v>
      </c>
      <c r="K244" s="39">
        <f>K246</f>
        <v>15304.9</v>
      </c>
      <c r="L244" s="5"/>
      <c r="M244" s="5"/>
    </row>
    <row r="245" spans="1:13" ht="16.5" x14ac:dyDescent="0.2">
      <c r="A245" s="62" t="s">
        <v>52</v>
      </c>
      <c r="B245" s="70" t="s">
        <v>48</v>
      </c>
      <c r="C245" s="24">
        <v>8</v>
      </c>
      <c r="D245" s="24">
        <v>1</v>
      </c>
      <c r="E245" s="29" t="s">
        <v>118</v>
      </c>
      <c r="F245" s="29" t="s">
        <v>53</v>
      </c>
      <c r="G245" s="39">
        <f>G246</f>
        <v>15304.9</v>
      </c>
      <c r="H245" s="39">
        <f>H246</f>
        <v>0</v>
      </c>
      <c r="I245" s="39">
        <f>I246</f>
        <v>15304.9</v>
      </c>
      <c r="J245" s="39">
        <f>J246</f>
        <v>15304.9</v>
      </c>
      <c r="K245" s="39">
        <f>K246</f>
        <v>15304.9</v>
      </c>
      <c r="L245" s="5"/>
      <c r="M245" s="5"/>
    </row>
    <row r="246" spans="1:13" ht="66" x14ac:dyDescent="0.2">
      <c r="A246" s="84" t="s">
        <v>63</v>
      </c>
      <c r="B246" s="34" t="s">
        <v>48</v>
      </c>
      <c r="C246" s="85">
        <v>8</v>
      </c>
      <c r="D246" s="85">
        <v>1</v>
      </c>
      <c r="E246" s="85" t="s">
        <v>118</v>
      </c>
      <c r="F246" s="34" t="s">
        <v>34</v>
      </c>
      <c r="G246" s="45">
        <f>153+15151.9</f>
        <v>15304.9</v>
      </c>
      <c r="H246" s="106"/>
      <c r="I246" s="45">
        <f>G246+H246</f>
        <v>15304.9</v>
      </c>
      <c r="J246" s="45">
        <f t="shared" ref="J246:K246" si="121">153+15151.9</f>
        <v>15304.9</v>
      </c>
      <c r="K246" s="45">
        <f t="shared" si="121"/>
        <v>15304.9</v>
      </c>
      <c r="L246" s="5"/>
      <c r="M246" s="5"/>
    </row>
    <row r="247" spans="1:13" ht="33" x14ac:dyDescent="0.2">
      <c r="A247" s="28" t="s">
        <v>171</v>
      </c>
      <c r="B247" s="29" t="s">
        <v>48</v>
      </c>
      <c r="C247" s="24">
        <v>8</v>
      </c>
      <c r="D247" s="24">
        <v>1</v>
      </c>
      <c r="E247" s="24" t="s">
        <v>172</v>
      </c>
      <c r="F247" s="29"/>
      <c r="G247" s="39">
        <f t="shared" ref="G247:K250" si="122">G248</f>
        <v>948</v>
      </c>
      <c r="H247" s="39">
        <f t="shared" si="122"/>
        <v>0</v>
      </c>
      <c r="I247" s="39">
        <f t="shared" si="122"/>
        <v>948</v>
      </c>
      <c r="J247" s="39">
        <f t="shared" si="122"/>
        <v>0</v>
      </c>
      <c r="K247" s="39">
        <f t="shared" si="122"/>
        <v>0</v>
      </c>
      <c r="L247" s="5"/>
      <c r="M247" s="5"/>
    </row>
    <row r="248" spans="1:13" ht="33" x14ac:dyDescent="0.2">
      <c r="A248" s="28" t="s">
        <v>171</v>
      </c>
      <c r="B248" s="29" t="s">
        <v>48</v>
      </c>
      <c r="C248" s="24">
        <v>8</v>
      </c>
      <c r="D248" s="24">
        <v>1</v>
      </c>
      <c r="E248" s="24" t="s">
        <v>173</v>
      </c>
      <c r="F248" s="29"/>
      <c r="G248" s="39">
        <f t="shared" si="122"/>
        <v>948</v>
      </c>
      <c r="H248" s="39">
        <f t="shared" si="122"/>
        <v>0</v>
      </c>
      <c r="I248" s="39">
        <f t="shared" si="122"/>
        <v>948</v>
      </c>
      <c r="J248" s="39">
        <f t="shared" si="122"/>
        <v>0</v>
      </c>
      <c r="K248" s="39">
        <f t="shared" si="122"/>
        <v>0</v>
      </c>
      <c r="L248" s="5"/>
      <c r="M248" s="5"/>
    </row>
    <row r="249" spans="1:13" ht="33" x14ac:dyDescent="0.2">
      <c r="A249" s="62" t="s">
        <v>50</v>
      </c>
      <c r="B249" s="29" t="s">
        <v>48</v>
      </c>
      <c r="C249" s="24">
        <v>8</v>
      </c>
      <c r="D249" s="24">
        <v>1</v>
      </c>
      <c r="E249" s="24" t="s">
        <v>173</v>
      </c>
      <c r="F249" s="29" t="s">
        <v>51</v>
      </c>
      <c r="G249" s="39">
        <f t="shared" si="122"/>
        <v>948</v>
      </c>
      <c r="H249" s="39">
        <f t="shared" si="122"/>
        <v>0</v>
      </c>
      <c r="I249" s="39">
        <f t="shared" si="122"/>
        <v>948</v>
      </c>
      <c r="J249" s="39">
        <f t="shared" si="122"/>
        <v>0</v>
      </c>
      <c r="K249" s="39">
        <f t="shared" si="122"/>
        <v>0</v>
      </c>
      <c r="L249" s="5"/>
      <c r="M249" s="5"/>
    </row>
    <row r="250" spans="1:13" ht="16.5" x14ac:dyDescent="0.2">
      <c r="A250" s="62" t="s">
        <v>52</v>
      </c>
      <c r="B250" s="29" t="s">
        <v>48</v>
      </c>
      <c r="C250" s="24">
        <v>8</v>
      </c>
      <c r="D250" s="24">
        <v>1</v>
      </c>
      <c r="E250" s="24" t="s">
        <v>173</v>
      </c>
      <c r="F250" s="29" t="s">
        <v>53</v>
      </c>
      <c r="G250" s="39">
        <f t="shared" si="122"/>
        <v>948</v>
      </c>
      <c r="H250" s="39">
        <f t="shared" si="122"/>
        <v>0</v>
      </c>
      <c r="I250" s="39">
        <f t="shared" si="122"/>
        <v>948</v>
      </c>
      <c r="J250" s="39">
        <f t="shared" si="122"/>
        <v>0</v>
      </c>
      <c r="K250" s="39">
        <f t="shared" si="122"/>
        <v>0</v>
      </c>
      <c r="L250" s="5"/>
      <c r="M250" s="5"/>
    </row>
    <row r="251" spans="1:13" ht="16.5" x14ac:dyDescent="0.2">
      <c r="A251" s="84" t="s">
        <v>119</v>
      </c>
      <c r="B251" s="34" t="s">
        <v>48</v>
      </c>
      <c r="C251" s="85">
        <v>8</v>
      </c>
      <c r="D251" s="85">
        <v>1</v>
      </c>
      <c r="E251" s="85" t="s">
        <v>173</v>
      </c>
      <c r="F251" s="34" t="s">
        <v>120</v>
      </c>
      <c r="G251" s="45">
        <v>948</v>
      </c>
      <c r="H251" s="106"/>
      <c r="I251" s="45">
        <f>H251+G251</f>
        <v>948</v>
      </c>
      <c r="J251" s="45">
        <v>0</v>
      </c>
      <c r="K251" s="45">
        <v>0</v>
      </c>
      <c r="L251" s="5"/>
      <c r="M251" s="5"/>
    </row>
    <row r="252" spans="1:13" ht="49.5" x14ac:dyDescent="0.2">
      <c r="A252" s="28" t="s">
        <v>178</v>
      </c>
      <c r="B252" s="29" t="s">
        <v>48</v>
      </c>
      <c r="C252" s="24">
        <v>8</v>
      </c>
      <c r="D252" s="24">
        <v>1</v>
      </c>
      <c r="E252" s="24" t="s">
        <v>176</v>
      </c>
      <c r="F252" s="29"/>
      <c r="G252" s="39">
        <f t="shared" ref="G252:K255" si="123">G253</f>
        <v>400</v>
      </c>
      <c r="H252" s="39">
        <f t="shared" si="123"/>
        <v>0</v>
      </c>
      <c r="I252" s="39">
        <f t="shared" si="123"/>
        <v>400</v>
      </c>
      <c r="J252" s="39">
        <f t="shared" si="123"/>
        <v>0</v>
      </c>
      <c r="K252" s="39">
        <f t="shared" si="123"/>
        <v>0</v>
      </c>
      <c r="L252" s="5"/>
      <c r="M252" s="5"/>
    </row>
    <row r="253" spans="1:13" ht="49.5" x14ac:dyDescent="0.2">
      <c r="A253" s="28" t="s">
        <v>178</v>
      </c>
      <c r="B253" s="29" t="s">
        <v>48</v>
      </c>
      <c r="C253" s="24">
        <v>8</v>
      </c>
      <c r="D253" s="24">
        <v>1</v>
      </c>
      <c r="E253" s="24" t="s">
        <v>177</v>
      </c>
      <c r="F253" s="29"/>
      <c r="G253" s="39">
        <f t="shared" si="123"/>
        <v>400</v>
      </c>
      <c r="H253" s="39">
        <f t="shared" si="123"/>
        <v>0</v>
      </c>
      <c r="I253" s="39">
        <f t="shared" si="123"/>
        <v>400</v>
      </c>
      <c r="J253" s="39">
        <f t="shared" si="123"/>
        <v>0</v>
      </c>
      <c r="K253" s="39">
        <f t="shared" si="123"/>
        <v>0</v>
      </c>
      <c r="L253" s="5"/>
      <c r="M253" s="5"/>
    </row>
    <row r="254" spans="1:13" ht="33" x14ac:dyDescent="0.2">
      <c r="A254" s="62" t="s">
        <v>50</v>
      </c>
      <c r="B254" s="29" t="s">
        <v>48</v>
      </c>
      <c r="C254" s="24">
        <v>8</v>
      </c>
      <c r="D254" s="24">
        <v>1</v>
      </c>
      <c r="E254" s="24" t="s">
        <v>177</v>
      </c>
      <c r="F254" s="29" t="s">
        <v>51</v>
      </c>
      <c r="G254" s="39">
        <f t="shared" si="123"/>
        <v>400</v>
      </c>
      <c r="H254" s="39">
        <f t="shared" si="123"/>
        <v>0</v>
      </c>
      <c r="I254" s="39">
        <f t="shared" si="123"/>
        <v>400</v>
      </c>
      <c r="J254" s="39">
        <f t="shared" si="123"/>
        <v>0</v>
      </c>
      <c r="K254" s="39">
        <f t="shared" si="123"/>
        <v>0</v>
      </c>
      <c r="L254" s="5"/>
      <c r="M254" s="5"/>
    </row>
    <row r="255" spans="1:13" ht="16.5" x14ac:dyDescent="0.2">
      <c r="A255" s="62" t="s">
        <v>52</v>
      </c>
      <c r="B255" s="29" t="s">
        <v>48</v>
      </c>
      <c r="C255" s="24">
        <v>8</v>
      </c>
      <c r="D255" s="24">
        <v>1</v>
      </c>
      <c r="E255" s="24" t="s">
        <v>177</v>
      </c>
      <c r="F255" s="29" t="s">
        <v>53</v>
      </c>
      <c r="G255" s="39">
        <f t="shared" si="123"/>
        <v>400</v>
      </c>
      <c r="H255" s="39">
        <f t="shared" si="123"/>
        <v>0</v>
      </c>
      <c r="I255" s="39">
        <f t="shared" si="123"/>
        <v>400</v>
      </c>
      <c r="J255" s="39">
        <f t="shared" si="123"/>
        <v>0</v>
      </c>
      <c r="K255" s="39">
        <f t="shared" si="123"/>
        <v>0</v>
      </c>
      <c r="L255" s="5"/>
      <c r="M255" s="5"/>
    </row>
    <row r="256" spans="1:13" ht="16.5" x14ac:dyDescent="0.2">
      <c r="A256" s="84" t="s">
        <v>119</v>
      </c>
      <c r="B256" s="34" t="s">
        <v>48</v>
      </c>
      <c r="C256" s="85">
        <v>8</v>
      </c>
      <c r="D256" s="85">
        <v>1</v>
      </c>
      <c r="E256" s="85" t="s">
        <v>177</v>
      </c>
      <c r="F256" s="34" t="s">
        <v>120</v>
      </c>
      <c r="G256" s="45">
        <v>400</v>
      </c>
      <c r="H256" s="106"/>
      <c r="I256" s="45">
        <f>H256+G256</f>
        <v>400</v>
      </c>
      <c r="J256" s="45">
        <v>0</v>
      </c>
      <c r="K256" s="45">
        <v>0</v>
      </c>
      <c r="L256" s="5"/>
      <c r="M256" s="5"/>
    </row>
    <row r="257" spans="1:13" ht="16.5" x14ac:dyDescent="0.2">
      <c r="A257" s="51" t="s">
        <v>74</v>
      </c>
      <c r="B257" s="80">
        <v>956</v>
      </c>
      <c r="C257" s="81">
        <v>8</v>
      </c>
      <c r="D257" s="81">
        <v>2</v>
      </c>
      <c r="E257" s="29"/>
      <c r="F257" s="80"/>
      <c r="G257" s="39">
        <f t="shared" ref="G257:K257" si="124">G258</f>
        <v>20802</v>
      </c>
      <c r="H257" s="39">
        <f t="shared" si="124"/>
        <v>0</v>
      </c>
      <c r="I257" s="39">
        <f t="shared" si="124"/>
        <v>20802</v>
      </c>
      <c r="J257" s="39">
        <f t="shared" si="124"/>
        <v>19749</v>
      </c>
      <c r="K257" s="39">
        <f t="shared" si="124"/>
        <v>19790.099999999999</v>
      </c>
      <c r="L257" s="5"/>
      <c r="M257" s="5"/>
    </row>
    <row r="258" spans="1:13" ht="16.5" x14ac:dyDescent="0.2">
      <c r="A258" s="28" t="s">
        <v>152</v>
      </c>
      <c r="B258" s="29" t="s">
        <v>48</v>
      </c>
      <c r="C258" s="24">
        <v>8</v>
      </c>
      <c r="D258" s="24">
        <v>2</v>
      </c>
      <c r="E258" s="29" t="s">
        <v>91</v>
      </c>
      <c r="F258" s="29"/>
      <c r="G258" s="52">
        <f>G259+G268+G277</f>
        <v>20802</v>
      </c>
      <c r="H258" s="52">
        <f>H259+H268+H277</f>
        <v>0</v>
      </c>
      <c r="I258" s="52">
        <f>I259+I268+I277</f>
        <v>20802</v>
      </c>
      <c r="J258" s="52">
        <f t="shared" ref="J258:K258" si="125">J259+J268+J277</f>
        <v>19749</v>
      </c>
      <c r="K258" s="52">
        <f t="shared" si="125"/>
        <v>19790.099999999999</v>
      </c>
      <c r="L258" s="5"/>
      <c r="M258" s="5"/>
    </row>
    <row r="259" spans="1:13" ht="33" x14ac:dyDescent="0.2">
      <c r="A259" s="87" t="s">
        <v>164</v>
      </c>
      <c r="B259" s="70" t="s">
        <v>48</v>
      </c>
      <c r="C259" s="24">
        <v>8</v>
      </c>
      <c r="D259" s="24">
        <v>2</v>
      </c>
      <c r="E259" s="29" t="s">
        <v>149</v>
      </c>
      <c r="F259" s="29"/>
      <c r="G259" s="39">
        <f>G264+G260</f>
        <v>1046.8</v>
      </c>
      <c r="H259" s="39">
        <f t="shared" ref="H259:K259" si="126">H264+H260</f>
        <v>0</v>
      </c>
      <c r="I259" s="39">
        <f t="shared" si="126"/>
        <v>1046.8</v>
      </c>
      <c r="J259" s="39">
        <f t="shared" si="126"/>
        <v>0</v>
      </c>
      <c r="K259" s="39">
        <f t="shared" si="126"/>
        <v>0</v>
      </c>
      <c r="L259" s="5"/>
      <c r="M259" s="5"/>
    </row>
    <row r="260" spans="1:13" ht="33" x14ac:dyDescent="0.2">
      <c r="A260" s="87" t="s">
        <v>194</v>
      </c>
      <c r="B260" s="70" t="s">
        <v>48</v>
      </c>
      <c r="C260" s="24">
        <v>8</v>
      </c>
      <c r="D260" s="24">
        <v>2</v>
      </c>
      <c r="E260" s="29" t="s">
        <v>237</v>
      </c>
      <c r="F260" s="29"/>
      <c r="G260" s="39">
        <f>G261</f>
        <v>40.4</v>
      </c>
      <c r="H260" s="39">
        <f t="shared" ref="H260:H262" si="127">H261</f>
        <v>0</v>
      </c>
      <c r="I260" s="39">
        <f t="shared" ref="I260:I262" si="128">I261</f>
        <v>40.4</v>
      </c>
      <c r="J260" s="39">
        <f t="shared" ref="J260:J262" si="129">J261</f>
        <v>0</v>
      </c>
      <c r="K260" s="39">
        <f t="shared" ref="K260:K262" si="130">K261</f>
        <v>0</v>
      </c>
      <c r="L260" s="5"/>
      <c r="M260" s="5"/>
    </row>
    <row r="261" spans="1:13" ht="33" x14ac:dyDescent="0.2">
      <c r="A261" s="62" t="s">
        <v>50</v>
      </c>
      <c r="B261" s="70" t="s">
        <v>48</v>
      </c>
      <c r="C261" s="24">
        <v>8</v>
      </c>
      <c r="D261" s="24">
        <v>2</v>
      </c>
      <c r="E261" s="29" t="s">
        <v>237</v>
      </c>
      <c r="F261" s="29" t="s">
        <v>51</v>
      </c>
      <c r="G261" s="39">
        <f>G262</f>
        <v>40.4</v>
      </c>
      <c r="H261" s="39">
        <f t="shared" si="127"/>
        <v>0</v>
      </c>
      <c r="I261" s="39">
        <f t="shared" si="128"/>
        <v>40.4</v>
      </c>
      <c r="J261" s="39">
        <f t="shared" si="129"/>
        <v>0</v>
      </c>
      <c r="K261" s="39">
        <f t="shared" si="130"/>
        <v>0</v>
      </c>
      <c r="L261" s="5"/>
      <c r="M261" s="5"/>
    </row>
    <row r="262" spans="1:13" ht="16.5" x14ac:dyDescent="0.2">
      <c r="A262" s="62" t="s">
        <v>71</v>
      </c>
      <c r="B262" s="70" t="s">
        <v>48</v>
      </c>
      <c r="C262" s="24">
        <v>8</v>
      </c>
      <c r="D262" s="24">
        <v>2</v>
      </c>
      <c r="E262" s="29" t="s">
        <v>237</v>
      </c>
      <c r="F262" s="29" t="s">
        <v>70</v>
      </c>
      <c r="G262" s="39">
        <f>G263</f>
        <v>40.4</v>
      </c>
      <c r="H262" s="39">
        <f t="shared" si="127"/>
        <v>0</v>
      </c>
      <c r="I262" s="39">
        <f t="shared" si="128"/>
        <v>40.4</v>
      </c>
      <c r="J262" s="39">
        <f t="shared" si="129"/>
        <v>0</v>
      </c>
      <c r="K262" s="39">
        <f t="shared" si="130"/>
        <v>0</v>
      </c>
      <c r="L262" s="5"/>
      <c r="M262" s="5"/>
    </row>
    <row r="263" spans="1:13" ht="16.5" x14ac:dyDescent="0.2">
      <c r="A263" s="84" t="s">
        <v>144</v>
      </c>
      <c r="B263" s="34" t="s">
        <v>48</v>
      </c>
      <c r="C263" s="85">
        <v>8</v>
      </c>
      <c r="D263" s="85">
        <v>2</v>
      </c>
      <c r="E263" s="85" t="s">
        <v>237</v>
      </c>
      <c r="F263" s="34" t="s">
        <v>143</v>
      </c>
      <c r="G263" s="45">
        <v>40.4</v>
      </c>
      <c r="H263" s="106"/>
      <c r="I263" s="45">
        <f>H263+G263</f>
        <v>40.4</v>
      </c>
      <c r="J263" s="45">
        <v>0</v>
      </c>
      <c r="K263" s="45">
        <v>0</v>
      </c>
      <c r="L263" s="5"/>
      <c r="M263" s="5"/>
    </row>
    <row r="264" spans="1:13" ht="33" x14ac:dyDescent="0.2">
      <c r="A264" s="87" t="s">
        <v>207</v>
      </c>
      <c r="B264" s="70" t="s">
        <v>48</v>
      </c>
      <c r="C264" s="24">
        <v>8</v>
      </c>
      <c r="D264" s="24">
        <v>2</v>
      </c>
      <c r="E264" s="29" t="s">
        <v>208</v>
      </c>
      <c r="F264" s="29"/>
      <c r="G264" s="39">
        <f t="shared" ref="G264:K266" si="131">G265</f>
        <v>1006.4</v>
      </c>
      <c r="H264" s="39">
        <f t="shared" si="131"/>
        <v>0</v>
      </c>
      <c r="I264" s="39">
        <f t="shared" si="131"/>
        <v>1006.4</v>
      </c>
      <c r="J264" s="39">
        <f t="shared" si="131"/>
        <v>0</v>
      </c>
      <c r="K264" s="39">
        <f t="shared" si="131"/>
        <v>0</v>
      </c>
      <c r="L264" s="5"/>
      <c r="M264" s="5"/>
    </row>
    <row r="265" spans="1:13" ht="33" x14ac:dyDescent="0.2">
      <c r="A265" s="62" t="s">
        <v>50</v>
      </c>
      <c r="B265" s="70" t="s">
        <v>48</v>
      </c>
      <c r="C265" s="24">
        <v>8</v>
      </c>
      <c r="D265" s="24">
        <v>2</v>
      </c>
      <c r="E265" s="29" t="s">
        <v>208</v>
      </c>
      <c r="F265" s="29" t="s">
        <v>51</v>
      </c>
      <c r="G265" s="39">
        <f t="shared" si="131"/>
        <v>1006.4</v>
      </c>
      <c r="H265" s="39">
        <f t="shared" si="131"/>
        <v>0</v>
      </c>
      <c r="I265" s="39">
        <f t="shared" si="131"/>
        <v>1006.4</v>
      </c>
      <c r="J265" s="39">
        <f t="shared" si="131"/>
        <v>0</v>
      </c>
      <c r="K265" s="39">
        <f t="shared" si="131"/>
        <v>0</v>
      </c>
      <c r="L265" s="5"/>
      <c r="M265" s="5"/>
    </row>
    <row r="266" spans="1:13" ht="16.5" x14ac:dyDescent="0.2">
      <c r="A266" s="62" t="s">
        <v>71</v>
      </c>
      <c r="B266" s="70" t="s">
        <v>48</v>
      </c>
      <c r="C266" s="24">
        <v>8</v>
      </c>
      <c r="D266" s="24">
        <v>2</v>
      </c>
      <c r="E266" s="29" t="s">
        <v>208</v>
      </c>
      <c r="F266" s="29" t="s">
        <v>70</v>
      </c>
      <c r="G266" s="52">
        <f t="shared" si="131"/>
        <v>1006.4</v>
      </c>
      <c r="H266" s="52">
        <f t="shared" si="131"/>
        <v>0</v>
      </c>
      <c r="I266" s="52">
        <f t="shared" si="131"/>
        <v>1006.4</v>
      </c>
      <c r="J266" s="52">
        <f t="shared" si="131"/>
        <v>0</v>
      </c>
      <c r="K266" s="52">
        <f t="shared" si="131"/>
        <v>0</v>
      </c>
      <c r="L266" s="5"/>
      <c r="M266" s="5"/>
    </row>
    <row r="267" spans="1:13" ht="16.5" x14ac:dyDescent="0.2">
      <c r="A267" s="84" t="s">
        <v>144</v>
      </c>
      <c r="B267" s="34" t="s">
        <v>48</v>
      </c>
      <c r="C267" s="85">
        <v>8</v>
      </c>
      <c r="D267" s="85">
        <v>2</v>
      </c>
      <c r="E267" s="85" t="s">
        <v>208</v>
      </c>
      <c r="F267" s="34" t="s">
        <v>143</v>
      </c>
      <c r="G267" s="45">
        <v>1006.4</v>
      </c>
      <c r="H267" s="45"/>
      <c r="I267" s="45">
        <f>H267+G267</f>
        <v>1006.4</v>
      </c>
      <c r="J267" s="45">
        <v>0</v>
      </c>
      <c r="K267" s="45">
        <v>0</v>
      </c>
      <c r="L267" s="5"/>
      <c r="M267" s="5"/>
    </row>
    <row r="268" spans="1:13" ht="33" x14ac:dyDescent="0.2">
      <c r="A268" s="62" t="s">
        <v>67</v>
      </c>
      <c r="B268" s="70" t="s">
        <v>48</v>
      </c>
      <c r="C268" s="81">
        <v>8</v>
      </c>
      <c r="D268" s="81">
        <v>2</v>
      </c>
      <c r="E268" s="70" t="s">
        <v>93</v>
      </c>
      <c r="F268" s="70"/>
      <c r="G268" s="39">
        <f t="shared" ref="G268:H268" si="132">G269+G273</f>
        <v>19705.2</v>
      </c>
      <c r="H268" s="39">
        <f t="shared" si="132"/>
        <v>0</v>
      </c>
      <c r="I268" s="39">
        <f t="shared" ref="I268:K268" si="133">I269+I273</f>
        <v>19705.2</v>
      </c>
      <c r="J268" s="39">
        <f t="shared" si="133"/>
        <v>19749</v>
      </c>
      <c r="K268" s="39">
        <f t="shared" si="133"/>
        <v>19790.099999999999</v>
      </c>
      <c r="L268" s="5"/>
      <c r="M268" s="5"/>
    </row>
    <row r="269" spans="1:13" ht="33" x14ac:dyDescent="0.2">
      <c r="A269" s="62" t="s">
        <v>67</v>
      </c>
      <c r="B269" s="70" t="s">
        <v>48</v>
      </c>
      <c r="C269" s="81">
        <v>8</v>
      </c>
      <c r="D269" s="81">
        <v>2</v>
      </c>
      <c r="E269" s="70" t="s">
        <v>165</v>
      </c>
      <c r="F269" s="70"/>
      <c r="G269" s="39">
        <f t="shared" ref="G269:H269" si="134">G271</f>
        <v>11357.1</v>
      </c>
      <c r="H269" s="39">
        <f t="shared" si="134"/>
        <v>0</v>
      </c>
      <c r="I269" s="39">
        <f t="shared" ref="I269:K269" si="135">I271</f>
        <v>11357.1</v>
      </c>
      <c r="J269" s="39">
        <f t="shared" si="135"/>
        <v>11400.9</v>
      </c>
      <c r="K269" s="39">
        <f t="shared" si="135"/>
        <v>11442</v>
      </c>
      <c r="L269" s="5"/>
      <c r="M269" s="5"/>
    </row>
    <row r="270" spans="1:13" ht="33" x14ac:dyDescent="0.2">
      <c r="A270" s="62" t="s">
        <v>50</v>
      </c>
      <c r="B270" s="70" t="s">
        <v>48</v>
      </c>
      <c r="C270" s="81">
        <v>8</v>
      </c>
      <c r="D270" s="81">
        <v>2</v>
      </c>
      <c r="E270" s="70" t="s">
        <v>165</v>
      </c>
      <c r="F270" s="70" t="s">
        <v>51</v>
      </c>
      <c r="G270" s="39">
        <f t="shared" ref="G270:K271" si="136">G271</f>
        <v>11357.1</v>
      </c>
      <c r="H270" s="39">
        <f t="shared" si="136"/>
        <v>0</v>
      </c>
      <c r="I270" s="39">
        <f t="shared" si="136"/>
        <v>11357.1</v>
      </c>
      <c r="J270" s="39">
        <f t="shared" si="136"/>
        <v>11400.9</v>
      </c>
      <c r="K270" s="39">
        <f t="shared" si="136"/>
        <v>11442</v>
      </c>
      <c r="L270" s="5"/>
      <c r="M270" s="5"/>
    </row>
    <row r="271" spans="1:13" ht="16.5" x14ac:dyDescent="0.2">
      <c r="A271" s="62" t="s">
        <v>71</v>
      </c>
      <c r="B271" s="70" t="s">
        <v>48</v>
      </c>
      <c r="C271" s="24">
        <v>8</v>
      </c>
      <c r="D271" s="24">
        <v>2</v>
      </c>
      <c r="E271" s="70" t="s">
        <v>165</v>
      </c>
      <c r="F271" s="29" t="s">
        <v>70</v>
      </c>
      <c r="G271" s="39">
        <f t="shared" si="136"/>
        <v>11357.1</v>
      </c>
      <c r="H271" s="39">
        <f t="shared" si="136"/>
        <v>0</v>
      </c>
      <c r="I271" s="39">
        <f t="shared" si="136"/>
        <v>11357.1</v>
      </c>
      <c r="J271" s="39">
        <f t="shared" si="136"/>
        <v>11400.9</v>
      </c>
      <c r="K271" s="39">
        <f t="shared" si="136"/>
        <v>11442</v>
      </c>
      <c r="L271" s="5"/>
      <c r="M271" s="5"/>
    </row>
    <row r="272" spans="1:13" ht="66" x14ac:dyDescent="0.2">
      <c r="A272" s="84" t="s">
        <v>73</v>
      </c>
      <c r="B272" s="34" t="s">
        <v>48</v>
      </c>
      <c r="C272" s="85">
        <v>8</v>
      </c>
      <c r="D272" s="85">
        <v>2</v>
      </c>
      <c r="E272" s="34" t="s">
        <v>165</v>
      </c>
      <c r="F272" s="34" t="s">
        <v>72</v>
      </c>
      <c r="G272" s="45">
        <v>11357.1</v>
      </c>
      <c r="H272" s="106"/>
      <c r="I272" s="45">
        <f>H272+G272</f>
        <v>11357.1</v>
      </c>
      <c r="J272" s="45">
        <v>11400.9</v>
      </c>
      <c r="K272" s="45">
        <v>11442</v>
      </c>
      <c r="L272" s="5"/>
      <c r="M272" s="5"/>
    </row>
    <row r="273" spans="1:13" ht="66" x14ac:dyDescent="0.2">
      <c r="A273" s="86" t="s">
        <v>123</v>
      </c>
      <c r="B273" s="23" t="s">
        <v>48</v>
      </c>
      <c r="C273" s="89">
        <v>8</v>
      </c>
      <c r="D273" s="89">
        <v>2</v>
      </c>
      <c r="E273" s="23" t="s">
        <v>118</v>
      </c>
      <c r="F273" s="23"/>
      <c r="G273" s="39">
        <f>G274</f>
        <v>8348.1</v>
      </c>
      <c r="H273" s="39">
        <f>H274</f>
        <v>0</v>
      </c>
      <c r="I273" s="39">
        <f>I274</f>
        <v>8348.1</v>
      </c>
      <c r="J273" s="39">
        <f>J274</f>
        <v>8348.1</v>
      </c>
      <c r="K273" s="39">
        <f>K274</f>
        <v>8348.1</v>
      </c>
      <c r="L273" s="5"/>
      <c r="M273" s="5"/>
    </row>
    <row r="274" spans="1:13" ht="33" x14ac:dyDescent="0.2">
      <c r="A274" s="62" t="s">
        <v>50</v>
      </c>
      <c r="B274" s="70" t="s">
        <v>48</v>
      </c>
      <c r="C274" s="89">
        <v>8</v>
      </c>
      <c r="D274" s="89">
        <v>2</v>
      </c>
      <c r="E274" s="23" t="s">
        <v>118</v>
      </c>
      <c r="F274" s="23" t="s">
        <v>51</v>
      </c>
      <c r="G274" s="27">
        <f>G276</f>
        <v>8348.1</v>
      </c>
      <c r="H274" s="27">
        <f>H276</f>
        <v>0</v>
      </c>
      <c r="I274" s="27">
        <f>I276</f>
        <v>8348.1</v>
      </c>
      <c r="J274" s="27">
        <f>J276</f>
        <v>8348.1</v>
      </c>
      <c r="K274" s="27">
        <f>K276</f>
        <v>8348.1</v>
      </c>
      <c r="L274" s="5"/>
      <c r="M274" s="5"/>
    </row>
    <row r="275" spans="1:13" ht="16.5" x14ac:dyDescent="0.2">
      <c r="A275" s="62" t="s">
        <v>71</v>
      </c>
      <c r="B275" s="70" t="s">
        <v>48</v>
      </c>
      <c r="C275" s="89">
        <v>8</v>
      </c>
      <c r="D275" s="89">
        <v>2</v>
      </c>
      <c r="E275" s="23" t="s">
        <v>118</v>
      </c>
      <c r="F275" s="23" t="s">
        <v>70</v>
      </c>
      <c r="G275" s="27">
        <f>G276</f>
        <v>8348.1</v>
      </c>
      <c r="H275" s="27">
        <f>H276</f>
        <v>0</v>
      </c>
      <c r="I275" s="27">
        <f>I276</f>
        <v>8348.1</v>
      </c>
      <c r="J275" s="27">
        <f>J276</f>
        <v>8348.1</v>
      </c>
      <c r="K275" s="27">
        <f>K276</f>
        <v>8348.1</v>
      </c>
      <c r="L275" s="5"/>
      <c r="M275" s="5"/>
    </row>
    <row r="276" spans="1:13" ht="82.5" x14ac:dyDescent="0.2">
      <c r="A276" s="84" t="s">
        <v>153</v>
      </c>
      <c r="B276" s="34" t="s">
        <v>48</v>
      </c>
      <c r="C276" s="85">
        <v>8</v>
      </c>
      <c r="D276" s="85">
        <v>2</v>
      </c>
      <c r="E276" s="85" t="s">
        <v>118</v>
      </c>
      <c r="F276" s="34" t="s">
        <v>72</v>
      </c>
      <c r="G276" s="45">
        <f>83.5+8264.6</f>
        <v>8348.1</v>
      </c>
      <c r="H276" s="106"/>
      <c r="I276" s="45">
        <f>H276+G276</f>
        <v>8348.1</v>
      </c>
      <c r="J276" s="45">
        <f t="shared" ref="J276:K276" si="137">83.5+8264.6</f>
        <v>8348.1</v>
      </c>
      <c r="K276" s="45">
        <f t="shared" si="137"/>
        <v>8348.1</v>
      </c>
      <c r="L276" s="5"/>
      <c r="M276" s="5"/>
    </row>
    <row r="277" spans="1:13" ht="33" x14ac:dyDescent="0.2">
      <c r="A277" s="28" t="s">
        <v>171</v>
      </c>
      <c r="B277" s="29" t="s">
        <v>48</v>
      </c>
      <c r="C277" s="24">
        <v>8</v>
      </c>
      <c r="D277" s="24">
        <v>2</v>
      </c>
      <c r="E277" s="24" t="s">
        <v>172</v>
      </c>
      <c r="F277" s="29"/>
      <c r="G277" s="39">
        <f t="shared" ref="G277:K279" si="138">G278</f>
        <v>50</v>
      </c>
      <c r="H277" s="39">
        <f t="shared" si="138"/>
        <v>0</v>
      </c>
      <c r="I277" s="39">
        <f t="shared" si="138"/>
        <v>50</v>
      </c>
      <c r="J277" s="39">
        <f t="shared" si="138"/>
        <v>0</v>
      </c>
      <c r="K277" s="39">
        <f t="shared" si="138"/>
        <v>0</v>
      </c>
      <c r="L277" s="5"/>
      <c r="M277" s="5"/>
    </row>
    <row r="278" spans="1:13" ht="33" x14ac:dyDescent="0.2">
      <c r="A278" s="28" t="s">
        <v>171</v>
      </c>
      <c r="B278" s="29" t="s">
        <v>48</v>
      </c>
      <c r="C278" s="24">
        <v>8</v>
      </c>
      <c r="D278" s="24">
        <v>2</v>
      </c>
      <c r="E278" s="24" t="s">
        <v>173</v>
      </c>
      <c r="F278" s="29"/>
      <c r="G278" s="39">
        <f t="shared" si="138"/>
        <v>50</v>
      </c>
      <c r="H278" s="39">
        <f t="shared" si="138"/>
        <v>0</v>
      </c>
      <c r="I278" s="39">
        <f t="shared" si="138"/>
        <v>50</v>
      </c>
      <c r="J278" s="39">
        <f t="shared" si="138"/>
        <v>0</v>
      </c>
      <c r="K278" s="39">
        <f t="shared" si="138"/>
        <v>0</v>
      </c>
      <c r="L278" s="5"/>
      <c r="M278" s="5"/>
    </row>
    <row r="279" spans="1:13" ht="33" x14ac:dyDescent="0.2">
      <c r="A279" s="62" t="s">
        <v>50</v>
      </c>
      <c r="B279" s="29" t="s">
        <v>48</v>
      </c>
      <c r="C279" s="24">
        <v>8</v>
      </c>
      <c r="D279" s="24">
        <v>2</v>
      </c>
      <c r="E279" s="24" t="s">
        <v>173</v>
      </c>
      <c r="F279" s="29" t="s">
        <v>51</v>
      </c>
      <c r="G279" s="39">
        <f t="shared" si="138"/>
        <v>50</v>
      </c>
      <c r="H279" s="39">
        <f t="shared" si="138"/>
        <v>0</v>
      </c>
      <c r="I279" s="39">
        <f t="shared" si="138"/>
        <v>50</v>
      </c>
      <c r="J279" s="39">
        <f t="shared" si="138"/>
        <v>0</v>
      </c>
      <c r="K279" s="39">
        <f t="shared" si="138"/>
        <v>0</v>
      </c>
      <c r="L279" s="5"/>
      <c r="M279" s="5"/>
    </row>
    <row r="280" spans="1:13" ht="16.5" x14ac:dyDescent="0.2">
      <c r="A280" s="62" t="s">
        <v>71</v>
      </c>
      <c r="B280" s="29" t="s">
        <v>48</v>
      </c>
      <c r="C280" s="24">
        <v>8</v>
      </c>
      <c r="D280" s="24">
        <v>2</v>
      </c>
      <c r="E280" s="24" t="s">
        <v>173</v>
      </c>
      <c r="F280" s="29" t="s">
        <v>70</v>
      </c>
      <c r="G280" s="39">
        <f>G281</f>
        <v>50</v>
      </c>
      <c r="H280" s="39">
        <f>H281</f>
        <v>0</v>
      </c>
      <c r="I280" s="39">
        <f>I281</f>
        <v>50</v>
      </c>
      <c r="J280" s="39">
        <f>J281</f>
        <v>0</v>
      </c>
      <c r="K280" s="39">
        <f>K281</f>
        <v>0</v>
      </c>
      <c r="L280" s="5"/>
      <c r="M280" s="5"/>
    </row>
    <row r="281" spans="1:13" ht="16.5" x14ac:dyDescent="0.2">
      <c r="A281" s="84" t="s">
        <v>144</v>
      </c>
      <c r="B281" s="34" t="s">
        <v>48</v>
      </c>
      <c r="C281" s="85">
        <v>8</v>
      </c>
      <c r="D281" s="85">
        <v>2</v>
      </c>
      <c r="E281" s="85" t="s">
        <v>173</v>
      </c>
      <c r="F281" s="34" t="s">
        <v>143</v>
      </c>
      <c r="G281" s="45">
        <v>50</v>
      </c>
      <c r="H281" s="45"/>
      <c r="I281" s="45">
        <f>H281+G281</f>
        <v>50</v>
      </c>
      <c r="J281" s="45">
        <v>0</v>
      </c>
      <c r="K281" s="45">
        <v>0</v>
      </c>
      <c r="L281" s="5"/>
      <c r="M281" s="5"/>
    </row>
    <row r="282" spans="1:13" ht="33" x14ac:dyDescent="0.2">
      <c r="A282" s="90" t="s">
        <v>222</v>
      </c>
      <c r="B282" s="91" t="s">
        <v>223</v>
      </c>
      <c r="C282" s="92"/>
      <c r="D282" s="92"/>
      <c r="E282" s="91"/>
      <c r="F282" s="91"/>
      <c r="G282" s="18">
        <f>G283</f>
        <v>150</v>
      </c>
      <c r="H282" s="18">
        <f t="shared" ref="H282:K282" si="139">H283</f>
        <v>31</v>
      </c>
      <c r="I282" s="18">
        <f t="shared" si="139"/>
        <v>181</v>
      </c>
      <c r="J282" s="18">
        <f t="shared" si="139"/>
        <v>0</v>
      </c>
      <c r="K282" s="18">
        <f t="shared" si="139"/>
        <v>0</v>
      </c>
      <c r="L282" s="5"/>
      <c r="M282" s="5"/>
    </row>
    <row r="283" spans="1:13" ht="16.5" x14ac:dyDescent="0.2">
      <c r="A283" s="46" t="s">
        <v>8</v>
      </c>
      <c r="B283" s="77">
        <v>963</v>
      </c>
      <c r="C283" s="78">
        <v>1</v>
      </c>
      <c r="D283" s="47" t="s">
        <v>25</v>
      </c>
      <c r="E283" s="79"/>
      <c r="F283" s="77"/>
      <c r="G283" s="15">
        <f>G284</f>
        <v>150</v>
      </c>
      <c r="H283" s="15">
        <f t="shared" ref="H283:K283" si="140">H284</f>
        <v>31</v>
      </c>
      <c r="I283" s="15">
        <f t="shared" si="140"/>
        <v>181</v>
      </c>
      <c r="J283" s="15">
        <f t="shared" si="140"/>
        <v>0</v>
      </c>
      <c r="K283" s="15">
        <f t="shared" si="140"/>
        <v>0</v>
      </c>
      <c r="L283" s="5"/>
      <c r="M283" s="5"/>
    </row>
    <row r="284" spans="1:13" ht="16.5" x14ac:dyDescent="0.2">
      <c r="A284" s="51" t="s">
        <v>27</v>
      </c>
      <c r="B284" s="80">
        <v>963</v>
      </c>
      <c r="C284" s="81">
        <v>1</v>
      </c>
      <c r="D284" s="81">
        <v>13</v>
      </c>
      <c r="E284" s="82"/>
      <c r="F284" s="80"/>
      <c r="G284" s="27">
        <f>G285+G292</f>
        <v>150</v>
      </c>
      <c r="H284" s="27">
        <f t="shared" ref="H284:I284" si="141">H285+H292</f>
        <v>31</v>
      </c>
      <c r="I284" s="27">
        <f t="shared" si="141"/>
        <v>181</v>
      </c>
      <c r="J284" s="27">
        <f t="shared" ref="J284" si="142">J285+J292</f>
        <v>0</v>
      </c>
      <c r="K284" s="27">
        <f t="shared" ref="K284" si="143">K285+K292</f>
        <v>0</v>
      </c>
      <c r="L284" s="5"/>
      <c r="M284" s="5"/>
    </row>
    <row r="285" spans="1:13" ht="33" x14ac:dyDescent="0.2">
      <c r="A285" s="28" t="s">
        <v>235</v>
      </c>
      <c r="B285" s="80">
        <v>963</v>
      </c>
      <c r="C285" s="81">
        <v>1</v>
      </c>
      <c r="D285" s="81">
        <v>13</v>
      </c>
      <c r="E285" s="29" t="s">
        <v>236</v>
      </c>
      <c r="F285" s="80"/>
      <c r="G285" s="27">
        <f t="shared" ref="G285:G290" si="144">G286</f>
        <v>50</v>
      </c>
      <c r="H285" s="27">
        <f t="shared" ref="H285:I290" si="145">H286</f>
        <v>31</v>
      </c>
      <c r="I285" s="27">
        <f t="shared" si="145"/>
        <v>81</v>
      </c>
      <c r="J285" s="27">
        <f t="shared" ref="J285:J290" si="146">J286</f>
        <v>0</v>
      </c>
      <c r="K285" s="27">
        <f t="shared" ref="K285:K290" si="147">K286</f>
        <v>0</v>
      </c>
      <c r="L285" s="5"/>
      <c r="M285" s="5"/>
    </row>
    <row r="286" spans="1:13" ht="16.5" x14ac:dyDescent="0.2">
      <c r="A286" s="83" t="s">
        <v>231</v>
      </c>
      <c r="B286" s="80">
        <v>963</v>
      </c>
      <c r="C286" s="81">
        <v>1</v>
      </c>
      <c r="D286" s="81">
        <v>13</v>
      </c>
      <c r="E286" s="23" t="s">
        <v>232</v>
      </c>
      <c r="F286" s="80"/>
      <c r="G286" s="27">
        <f t="shared" si="144"/>
        <v>50</v>
      </c>
      <c r="H286" s="27">
        <f t="shared" si="145"/>
        <v>31</v>
      </c>
      <c r="I286" s="27">
        <f t="shared" si="145"/>
        <v>81</v>
      </c>
      <c r="J286" s="27">
        <f t="shared" si="146"/>
        <v>0</v>
      </c>
      <c r="K286" s="27">
        <f t="shared" si="147"/>
        <v>0</v>
      </c>
      <c r="L286" s="5"/>
      <c r="M286" s="5"/>
    </row>
    <row r="287" spans="1:13" ht="33" x14ac:dyDescent="0.2">
      <c r="A287" s="83" t="s">
        <v>233</v>
      </c>
      <c r="B287" s="80">
        <v>963</v>
      </c>
      <c r="C287" s="81">
        <v>1</v>
      </c>
      <c r="D287" s="81">
        <v>13</v>
      </c>
      <c r="E287" s="23" t="s">
        <v>234</v>
      </c>
      <c r="F287" s="80"/>
      <c r="G287" s="27">
        <f t="shared" si="144"/>
        <v>50</v>
      </c>
      <c r="H287" s="27">
        <f t="shared" si="145"/>
        <v>31</v>
      </c>
      <c r="I287" s="27">
        <f t="shared" si="145"/>
        <v>81</v>
      </c>
      <c r="J287" s="27">
        <f t="shared" si="146"/>
        <v>0</v>
      </c>
      <c r="K287" s="27">
        <f t="shared" si="147"/>
        <v>0</v>
      </c>
      <c r="L287" s="5"/>
      <c r="M287" s="5"/>
    </row>
    <row r="288" spans="1:13" ht="33" x14ac:dyDescent="0.2">
      <c r="A288" s="83" t="s">
        <v>233</v>
      </c>
      <c r="B288" s="80">
        <v>963</v>
      </c>
      <c r="C288" s="81">
        <v>1</v>
      </c>
      <c r="D288" s="81">
        <v>13</v>
      </c>
      <c r="E288" s="70" t="s">
        <v>230</v>
      </c>
      <c r="F288" s="80"/>
      <c r="G288" s="27">
        <f t="shared" si="144"/>
        <v>50</v>
      </c>
      <c r="H288" s="27">
        <f t="shared" si="145"/>
        <v>31</v>
      </c>
      <c r="I288" s="27">
        <f t="shared" si="145"/>
        <v>81</v>
      </c>
      <c r="J288" s="27">
        <f t="shared" si="146"/>
        <v>0</v>
      </c>
      <c r="K288" s="27">
        <f t="shared" si="147"/>
        <v>0</v>
      </c>
      <c r="L288" s="5"/>
      <c r="M288" s="5"/>
    </row>
    <row r="289" spans="1:13" ht="33" x14ac:dyDescent="0.2">
      <c r="A289" s="31" t="s">
        <v>95</v>
      </c>
      <c r="B289" s="80">
        <v>963</v>
      </c>
      <c r="C289" s="81">
        <v>1</v>
      </c>
      <c r="D289" s="81">
        <v>13</v>
      </c>
      <c r="E289" s="82" t="s">
        <v>230</v>
      </c>
      <c r="F289" s="80">
        <v>200</v>
      </c>
      <c r="G289" s="27">
        <f t="shared" si="144"/>
        <v>50</v>
      </c>
      <c r="H289" s="27">
        <f t="shared" si="145"/>
        <v>31</v>
      </c>
      <c r="I289" s="27">
        <f t="shared" si="145"/>
        <v>81</v>
      </c>
      <c r="J289" s="27">
        <f t="shared" si="146"/>
        <v>0</v>
      </c>
      <c r="K289" s="27">
        <f t="shared" si="147"/>
        <v>0</v>
      </c>
      <c r="L289" s="5"/>
      <c r="M289" s="5"/>
    </row>
    <row r="290" spans="1:13" ht="33" x14ac:dyDescent="0.2">
      <c r="A290" s="31" t="s">
        <v>62</v>
      </c>
      <c r="B290" s="80">
        <v>963</v>
      </c>
      <c r="C290" s="81">
        <v>1</v>
      </c>
      <c r="D290" s="81">
        <v>13</v>
      </c>
      <c r="E290" s="82" t="s">
        <v>230</v>
      </c>
      <c r="F290" s="80">
        <v>240</v>
      </c>
      <c r="G290" s="27">
        <f t="shared" si="144"/>
        <v>50</v>
      </c>
      <c r="H290" s="27">
        <f t="shared" si="145"/>
        <v>31</v>
      </c>
      <c r="I290" s="27">
        <f t="shared" si="145"/>
        <v>81</v>
      </c>
      <c r="J290" s="27">
        <f t="shared" si="146"/>
        <v>0</v>
      </c>
      <c r="K290" s="27">
        <f t="shared" si="147"/>
        <v>0</v>
      </c>
      <c r="L290" s="5"/>
      <c r="M290" s="5"/>
    </row>
    <row r="291" spans="1:13" ht="16.5" x14ac:dyDescent="0.2">
      <c r="A291" s="33" t="s">
        <v>103</v>
      </c>
      <c r="B291" s="108">
        <v>963</v>
      </c>
      <c r="C291" s="109">
        <v>1</v>
      </c>
      <c r="D291" s="109">
        <v>13</v>
      </c>
      <c r="E291" s="110" t="s">
        <v>230</v>
      </c>
      <c r="F291" s="108">
        <v>244</v>
      </c>
      <c r="G291" s="59">
        <v>50</v>
      </c>
      <c r="H291" s="59">
        <v>31</v>
      </c>
      <c r="I291" s="59">
        <f>H291+G291</f>
        <v>81</v>
      </c>
      <c r="J291" s="59">
        <v>0</v>
      </c>
      <c r="K291" s="59">
        <v>0</v>
      </c>
      <c r="L291" s="5"/>
      <c r="M291" s="5"/>
    </row>
    <row r="292" spans="1:13" ht="16.5" x14ac:dyDescent="0.2">
      <c r="A292" s="28" t="s">
        <v>36</v>
      </c>
      <c r="B292" s="80">
        <v>963</v>
      </c>
      <c r="C292" s="81">
        <v>1</v>
      </c>
      <c r="D292" s="81">
        <v>13</v>
      </c>
      <c r="E292" s="29" t="s">
        <v>80</v>
      </c>
      <c r="F292" s="29"/>
      <c r="G292" s="39">
        <f>G293</f>
        <v>100</v>
      </c>
      <c r="H292" s="39">
        <f t="shared" ref="H292:K293" si="148">H293</f>
        <v>0</v>
      </c>
      <c r="I292" s="39">
        <f t="shared" si="148"/>
        <v>100</v>
      </c>
      <c r="J292" s="39">
        <f t="shared" si="148"/>
        <v>0</v>
      </c>
      <c r="K292" s="39">
        <f t="shared" si="148"/>
        <v>0</v>
      </c>
      <c r="L292" s="5"/>
      <c r="M292" s="5"/>
    </row>
    <row r="293" spans="1:13" ht="33" x14ac:dyDescent="0.2">
      <c r="A293" s="83" t="s">
        <v>128</v>
      </c>
      <c r="B293" s="80">
        <v>963</v>
      </c>
      <c r="C293" s="81">
        <v>1</v>
      </c>
      <c r="D293" s="81">
        <v>13</v>
      </c>
      <c r="E293" s="23" t="s">
        <v>127</v>
      </c>
      <c r="F293" s="29"/>
      <c r="G293" s="39">
        <f>G294</f>
        <v>100</v>
      </c>
      <c r="H293" s="39">
        <f t="shared" si="148"/>
        <v>0</v>
      </c>
      <c r="I293" s="39">
        <f t="shared" si="148"/>
        <v>100</v>
      </c>
      <c r="J293" s="39">
        <f t="shared" si="148"/>
        <v>0</v>
      </c>
      <c r="K293" s="39">
        <f t="shared" si="148"/>
        <v>0</v>
      </c>
      <c r="L293" s="5"/>
      <c r="M293" s="5"/>
    </row>
    <row r="294" spans="1:13" ht="33" x14ac:dyDescent="0.2">
      <c r="A294" s="31" t="s">
        <v>95</v>
      </c>
      <c r="B294" s="80">
        <v>963</v>
      </c>
      <c r="C294" s="81">
        <v>1</v>
      </c>
      <c r="D294" s="81">
        <v>13</v>
      </c>
      <c r="E294" s="23" t="s">
        <v>127</v>
      </c>
      <c r="F294" s="29" t="s">
        <v>38</v>
      </c>
      <c r="G294" s="39">
        <f t="shared" ref="G294:K294" si="149">G296</f>
        <v>100</v>
      </c>
      <c r="H294" s="39">
        <f t="shared" si="149"/>
        <v>0</v>
      </c>
      <c r="I294" s="39">
        <f t="shared" si="149"/>
        <v>100</v>
      </c>
      <c r="J294" s="39">
        <f t="shared" si="149"/>
        <v>0</v>
      </c>
      <c r="K294" s="39">
        <f t="shared" si="149"/>
        <v>0</v>
      </c>
      <c r="L294" s="5"/>
      <c r="M294" s="5"/>
    </row>
    <row r="295" spans="1:13" ht="33" x14ac:dyDescent="0.2">
      <c r="A295" s="31" t="s">
        <v>62</v>
      </c>
      <c r="B295" s="80">
        <v>963</v>
      </c>
      <c r="C295" s="81">
        <v>1</v>
      </c>
      <c r="D295" s="81">
        <v>13</v>
      </c>
      <c r="E295" s="23" t="s">
        <v>127</v>
      </c>
      <c r="F295" s="29" t="s">
        <v>39</v>
      </c>
      <c r="G295" s="39">
        <f t="shared" ref="G295:K295" si="150">G296</f>
        <v>100</v>
      </c>
      <c r="H295" s="39">
        <f t="shared" si="150"/>
        <v>0</v>
      </c>
      <c r="I295" s="39">
        <f t="shared" si="150"/>
        <v>100</v>
      </c>
      <c r="J295" s="39">
        <f t="shared" si="150"/>
        <v>0</v>
      </c>
      <c r="K295" s="39">
        <f t="shared" si="150"/>
        <v>0</v>
      </c>
      <c r="L295" s="5"/>
      <c r="M295" s="5"/>
    </row>
    <row r="296" spans="1:13" ht="16.5" x14ac:dyDescent="0.2">
      <c r="A296" s="33" t="s">
        <v>103</v>
      </c>
      <c r="B296" s="34">
        <v>963</v>
      </c>
      <c r="C296" s="85">
        <v>1</v>
      </c>
      <c r="D296" s="85">
        <v>13</v>
      </c>
      <c r="E296" s="110" t="s">
        <v>127</v>
      </c>
      <c r="F296" s="34" t="s">
        <v>31</v>
      </c>
      <c r="G296" s="45">
        <v>100</v>
      </c>
      <c r="H296" s="106"/>
      <c r="I296" s="45">
        <f>H296+G296</f>
        <v>100</v>
      </c>
      <c r="J296" s="45">
        <v>0</v>
      </c>
      <c r="K296" s="45">
        <v>0</v>
      </c>
      <c r="L296" s="5"/>
      <c r="M296" s="5"/>
    </row>
    <row r="297" spans="1:13" ht="33" x14ac:dyDescent="0.2">
      <c r="A297" s="90" t="s">
        <v>216</v>
      </c>
      <c r="B297" s="91" t="s">
        <v>217</v>
      </c>
      <c r="C297" s="92"/>
      <c r="D297" s="92"/>
      <c r="E297" s="91"/>
      <c r="F297" s="91" t="s">
        <v>7</v>
      </c>
      <c r="G297" s="18">
        <f t="shared" ref="G297:G303" si="151">G298</f>
        <v>47.4</v>
      </c>
      <c r="H297" s="18">
        <f t="shared" ref="H297:I297" si="152">H298</f>
        <v>0</v>
      </c>
      <c r="I297" s="18">
        <f t="shared" si="152"/>
        <v>47.4</v>
      </c>
      <c r="J297" s="18">
        <f t="shared" ref="J297:J303" si="153">J298</f>
        <v>0</v>
      </c>
      <c r="K297" s="18">
        <f t="shared" ref="K297:K303" si="154">K298</f>
        <v>0</v>
      </c>
      <c r="L297" s="5"/>
      <c r="M297" s="5"/>
    </row>
    <row r="298" spans="1:13" ht="16.5" x14ac:dyDescent="0.2">
      <c r="A298" s="19" t="s">
        <v>8</v>
      </c>
      <c r="B298" s="20" t="s">
        <v>217</v>
      </c>
      <c r="C298" s="20" t="s">
        <v>9</v>
      </c>
      <c r="D298" s="20" t="s">
        <v>25</v>
      </c>
      <c r="E298" s="20" t="s">
        <v>7</v>
      </c>
      <c r="F298" s="20" t="s">
        <v>7</v>
      </c>
      <c r="G298" s="21">
        <f t="shared" si="151"/>
        <v>47.4</v>
      </c>
      <c r="H298" s="21">
        <f t="shared" ref="H298:I303" si="155">H299</f>
        <v>0</v>
      </c>
      <c r="I298" s="21">
        <f t="shared" si="155"/>
        <v>47.4</v>
      </c>
      <c r="J298" s="21">
        <f t="shared" si="153"/>
        <v>0</v>
      </c>
      <c r="K298" s="21">
        <f t="shared" si="154"/>
        <v>0</v>
      </c>
      <c r="L298" s="5"/>
      <c r="M298" s="5"/>
    </row>
    <row r="299" spans="1:13" ht="16.5" x14ac:dyDescent="0.2">
      <c r="A299" s="51" t="s">
        <v>27</v>
      </c>
      <c r="B299" s="80">
        <v>992</v>
      </c>
      <c r="C299" s="81">
        <v>1</v>
      </c>
      <c r="D299" s="81">
        <v>13</v>
      </c>
      <c r="E299" s="82"/>
      <c r="F299" s="80"/>
      <c r="G299" s="27">
        <f>G301+G308</f>
        <v>47.4</v>
      </c>
      <c r="H299" s="27">
        <f t="shared" ref="H299" si="156">H301+H308</f>
        <v>0</v>
      </c>
      <c r="I299" s="27">
        <f>I300</f>
        <v>47.4</v>
      </c>
      <c r="J299" s="27">
        <f t="shared" si="153"/>
        <v>0</v>
      </c>
      <c r="K299" s="27">
        <f t="shared" si="154"/>
        <v>0</v>
      </c>
      <c r="L299" s="5"/>
      <c r="M299" s="5"/>
    </row>
    <row r="300" spans="1:13" ht="16.5" x14ac:dyDescent="0.2">
      <c r="A300" s="51" t="s">
        <v>36</v>
      </c>
      <c r="B300" s="80">
        <v>992</v>
      </c>
      <c r="C300" s="81">
        <v>1</v>
      </c>
      <c r="D300" s="81">
        <v>13</v>
      </c>
      <c r="E300" s="82" t="s">
        <v>80</v>
      </c>
      <c r="F300" s="80"/>
      <c r="G300" s="27">
        <f>G301</f>
        <v>47.4</v>
      </c>
      <c r="H300" s="27">
        <f t="shared" ref="H300:I300" si="157">H301</f>
        <v>0</v>
      </c>
      <c r="I300" s="27">
        <f t="shared" si="157"/>
        <v>47.4</v>
      </c>
      <c r="J300" s="27">
        <f t="shared" ref="J300:K300" si="158">J301</f>
        <v>0</v>
      </c>
      <c r="K300" s="27">
        <f t="shared" si="158"/>
        <v>0</v>
      </c>
      <c r="L300" s="5"/>
      <c r="M300" s="5"/>
    </row>
    <row r="301" spans="1:13" ht="33" x14ac:dyDescent="0.2">
      <c r="A301" s="28" t="s">
        <v>128</v>
      </c>
      <c r="B301" s="38" t="s">
        <v>217</v>
      </c>
      <c r="C301" s="40" t="s">
        <v>9</v>
      </c>
      <c r="D301" s="40" t="s">
        <v>28</v>
      </c>
      <c r="E301" s="32" t="s">
        <v>127</v>
      </c>
      <c r="F301" s="29"/>
      <c r="G301" s="41">
        <f t="shared" si="151"/>
        <v>47.4</v>
      </c>
      <c r="H301" s="41">
        <f t="shared" si="155"/>
        <v>0</v>
      </c>
      <c r="I301" s="41">
        <f t="shared" si="155"/>
        <v>47.4</v>
      </c>
      <c r="J301" s="41">
        <f t="shared" si="153"/>
        <v>0</v>
      </c>
      <c r="K301" s="41">
        <f t="shared" si="154"/>
        <v>0</v>
      </c>
      <c r="L301" s="5"/>
      <c r="M301" s="5"/>
    </row>
    <row r="302" spans="1:13" ht="16.5" x14ac:dyDescent="0.2">
      <c r="A302" s="31" t="s">
        <v>40</v>
      </c>
      <c r="B302" s="38" t="s">
        <v>217</v>
      </c>
      <c r="C302" s="40" t="s">
        <v>9</v>
      </c>
      <c r="D302" s="40" t="s">
        <v>28</v>
      </c>
      <c r="E302" s="32" t="s">
        <v>127</v>
      </c>
      <c r="F302" s="29" t="s">
        <v>41</v>
      </c>
      <c r="G302" s="41">
        <f t="shared" si="151"/>
        <v>47.4</v>
      </c>
      <c r="H302" s="41">
        <f t="shared" si="155"/>
        <v>0</v>
      </c>
      <c r="I302" s="41">
        <f t="shared" si="155"/>
        <v>47.4</v>
      </c>
      <c r="J302" s="41">
        <f t="shared" si="153"/>
        <v>0</v>
      </c>
      <c r="K302" s="41">
        <f t="shared" si="154"/>
        <v>0</v>
      </c>
      <c r="L302" s="5"/>
      <c r="M302" s="5"/>
    </row>
    <row r="303" spans="1:13" ht="16.5" x14ac:dyDescent="0.2">
      <c r="A303" s="31" t="s">
        <v>218</v>
      </c>
      <c r="B303" s="38" t="s">
        <v>217</v>
      </c>
      <c r="C303" s="40" t="s">
        <v>9</v>
      </c>
      <c r="D303" s="40" t="s">
        <v>28</v>
      </c>
      <c r="E303" s="32" t="s">
        <v>127</v>
      </c>
      <c r="F303" s="29" t="s">
        <v>219</v>
      </c>
      <c r="G303" s="41">
        <f t="shared" si="151"/>
        <v>47.4</v>
      </c>
      <c r="H303" s="41">
        <f t="shared" si="155"/>
        <v>0</v>
      </c>
      <c r="I303" s="41">
        <f t="shared" si="155"/>
        <v>47.4</v>
      </c>
      <c r="J303" s="41">
        <f t="shared" si="153"/>
        <v>0</v>
      </c>
      <c r="K303" s="41">
        <f t="shared" si="154"/>
        <v>0</v>
      </c>
      <c r="L303" s="5"/>
      <c r="M303" s="5"/>
    </row>
    <row r="304" spans="1:13" ht="57" customHeight="1" x14ac:dyDescent="0.2">
      <c r="A304" s="43" t="s">
        <v>220</v>
      </c>
      <c r="B304" s="42" t="s">
        <v>217</v>
      </c>
      <c r="C304" s="103" t="s">
        <v>9</v>
      </c>
      <c r="D304" s="103" t="s">
        <v>28</v>
      </c>
      <c r="E304" s="42" t="s">
        <v>127</v>
      </c>
      <c r="F304" s="104" t="s">
        <v>221</v>
      </c>
      <c r="G304" s="59">
        <v>47.4</v>
      </c>
      <c r="H304" s="59"/>
      <c r="I304" s="59">
        <f>G304+H304</f>
        <v>47.4</v>
      </c>
      <c r="J304" s="59">
        <v>0</v>
      </c>
      <c r="K304" s="59">
        <v>0</v>
      </c>
      <c r="L304" s="5"/>
      <c r="M304" s="5"/>
    </row>
    <row r="305" spans="1:13" ht="16.5" x14ac:dyDescent="0.2">
      <c r="A305" s="99"/>
      <c r="B305" s="100"/>
      <c r="C305" s="101"/>
      <c r="D305" s="101"/>
      <c r="E305" s="101"/>
      <c r="F305" s="100"/>
      <c r="G305" s="102"/>
      <c r="H305" s="102"/>
      <c r="I305" s="102"/>
      <c r="J305" s="102"/>
      <c r="K305" s="102"/>
      <c r="L305" s="5"/>
      <c r="M305" s="5"/>
    </row>
    <row r="310" spans="1:13" x14ac:dyDescent="0.2">
      <c r="I310" s="5"/>
    </row>
  </sheetData>
  <autoFilter ref="A13:L304" xr:uid="{00000000-0009-0000-0000-000000000000}"/>
  <customSheetViews>
    <customSheetView guid="{C0DCEFD6-4378-4196-8A52-BBAE8937CBA3}" scale="90" showPageBreaks="1" showGridLines="0" printArea="1" showAutoFilter="1" view="pageBreakPreview" showRuler="0" topLeftCell="A264">
      <selection activeCell="J274" sqref="J274"/>
      <pageMargins left="0.7" right="0.7" top="0.75" bottom="0.75" header="0.3" footer="0.3"/>
      <pageSetup paperSize="9" scale="45" orientation="portrait" r:id="rId1"/>
      <headerFooter alignWithMargins="0">
        <oddFooter>&amp;C&amp;P</oddFooter>
      </headerFooter>
      <autoFilter ref="A12:F290" xr:uid="{00000000-0000-0000-0000-000000000000}"/>
    </customSheetView>
    <customSheetView guid="{9984B0C7-561F-4358-8088-AD0C38B83804}" showPageBreaks="1" showGridLines="0" printArea="1" showAutoFilter="1" view="pageBreakPreview" showRuler="0" topLeftCell="A85">
      <selection activeCell="A92" sqref="A92"/>
      <pageMargins left="0.9055118110236221" right="0.39370078740157483" top="0.39370078740157483" bottom="0.35433070866141736" header="0.35433070866141736" footer="0.19685039370078741"/>
      <pageSetup paperSize="9" scale="58" orientation="portrait" r:id="rId2"/>
      <headerFooter alignWithMargins="0">
        <oddFooter>&amp;C&amp;P</oddFooter>
      </headerFooter>
      <autoFilter ref="A8:F234" xr:uid="{00000000-0000-0000-0000-000000000000}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3"/>
      <headerFooter alignWithMargins="0">
        <oddFooter>&amp;C&amp;P</oddFooter>
      </headerFooter>
      <autoFilter ref="A6:F152" xr:uid="{00000000-0000-0000-0000-000000000000}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4"/>
      <headerFooter alignWithMargins="0">
        <oddFooter>&amp;C&amp;P</oddFooter>
      </headerFooter>
      <autoFilter ref="A6:F166" xr:uid="{00000000-0000-0000-0000-000000000000}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5"/>
      <headerFooter alignWithMargins="0">
        <oddFooter>&amp;C&amp;P</oddFooter>
      </headerFooter>
      <autoFilter ref="A6:F215" xr:uid="{00000000-0000-0000-0000-000000000000}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6"/>
      <headerFooter alignWithMargins="0">
        <oddFooter>&amp;C&amp;P</oddFooter>
      </headerFooter>
      <autoFilter ref="A6:F185" xr:uid="{00000000-0000-0000-0000-000000000000}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7"/>
      <headerFooter alignWithMargins="0">
        <oddFooter>&amp;C&amp;P</oddFooter>
      </headerFooter>
      <autoFilter ref="A6:F107" xr:uid="{00000000-0000-0000-0000-000000000000}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8"/>
      <headerFooter alignWithMargins="0">
        <oddFooter>&amp;C&amp;P</oddFooter>
      </headerFooter>
      <autoFilter ref="A6:F107" xr:uid="{00000000-0000-0000-0000-000000000000}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G1" xr:uid="{00000000-0000-0000-0000-000000000000}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 xr:uid="{00000000-0000-0000-0000-000000000000}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 xr:uid="{00000000-0000-0000-0000-000000000000}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H1" xr:uid="{00000000-0000-0000-0000-000000000000}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3"/>
      <headerFooter alignWithMargins="0">
        <oddFooter>&amp;C&amp;P</oddFooter>
      </headerFooter>
      <autoFilter ref="B1:G1" xr:uid="{00000000-0000-0000-0000-000000000000}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4"/>
      <headerFooter alignWithMargins="0">
        <oddFooter>&amp;C&amp;P</oddFooter>
      </headerFooter>
      <autoFilter ref="B1:G1" xr:uid="{00000000-0000-0000-0000-000000000000}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5"/>
      <headerFooter alignWithMargins="0">
        <oddFooter>&amp;C&amp;P</oddFooter>
      </headerFooter>
      <autoFilter ref="B1:G1" xr:uid="{00000000-0000-0000-0000-000000000000}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6"/>
      <headerFooter alignWithMargins="0">
        <oddFooter>&amp;C&amp;P</oddFooter>
      </headerFooter>
      <autoFilter ref="A6:F211" xr:uid="{00000000-0000-0000-0000-000000000000}"/>
    </customSheetView>
    <customSheetView guid="{172AB4E0-E0B8-4C7E-AAB6-F433E142714A}" showPageBreaks="1" showGridLines="0" printArea="1" showAutoFilter="1" view="pageBreakPreview" showRuler="0">
      <selection activeCell="F5" sqref="F5"/>
      <pageMargins left="0.9055118110236221" right="0.39370078740157483" top="0.39370078740157483" bottom="0.35433070866141736" header="0.35433070866141736" footer="0.19685039370078741"/>
      <pageSetup paperSize="9" scale="58" orientation="portrait" r:id="rId17"/>
      <headerFooter alignWithMargins="0">
        <oddFooter>&amp;C&amp;P</oddFooter>
      </headerFooter>
      <autoFilter ref="A9:F284" xr:uid="{00000000-0000-0000-0000-000000000000}"/>
    </customSheetView>
    <customSheetView guid="{4CB36178-0A6F-447C-83EC-B61FCF745B34}" scale="90" showPageBreaks="1" showGridLines="0" printArea="1" showAutoFilter="1" view="pageBreakPreview" showRuler="0" topLeftCell="A163">
      <selection activeCell="H177" sqref="H177"/>
      <pageMargins left="0.7" right="0.7" top="0.75" bottom="0.75" header="0.3" footer="0.3"/>
      <pageSetup paperSize="9" scale="53" orientation="portrait" r:id="rId18"/>
      <headerFooter alignWithMargins="0">
        <oddFooter>&amp;C&amp;P</oddFooter>
      </headerFooter>
      <autoFilter ref="A8:F247" xr:uid="{00000000-0000-0000-0000-000000000000}"/>
    </customSheetView>
    <customSheetView guid="{4CB2AD8A-1395-4EEB-B6E5-ACA1429CF0DB}" showPageBreaks="1" showGridLines="0" printArea="1" showAutoFilter="1" showRuler="0">
      <selection activeCell="J177" sqref="J177:L247"/>
      <pageMargins left="0.9055118110236221" right="0.39370078740157483" top="0.39370078740157483" bottom="0.35433070866141736" header="0.35433070866141736" footer="0.19685039370078741"/>
      <pageSetup paperSize="9" scale="48" orientation="portrait" r:id="rId19"/>
      <headerFooter alignWithMargins="0">
        <oddFooter>&amp;C&amp;P</oddFooter>
      </headerFooter>
      <autoFilter ref="A9:I247" xr:uid="{00000000-0000-0000-0000-000000000000}"/>
    </customSheetView>
  </customSheetViews>
  <mergeCells count="13">
    <mergeCell ref="D1:K1"/>
    <mergeCell ref="A9:K9"/>
    <mergeCell ref="E2:K2"/>
    <mergeCell ref="F3:K3"/>
    <mergeCell ref="I11:K11"/>
    <mergeCell ref="A11:A12"/>
    <mergeCell ref="B11:B12"/>
    <mergeCell ref="C11:D11"/>
    <mergeCell ref="E11:E12"/>
    <mergeCell ref="F11:F12"/>
    <mergeCell ref="H11:H12"/>
    <mergeCell ref="G11:G12"/>
    <mergeCell ref="D5:K5"/>
  </mergeCells>
  <phoneticPr fontId="1" type="noConversion"/>
  <pageMargins left="0.7" right="0.7" top="0.75" bottom="0.75" header="0.3" footer="0.3"/>
  <pageSetup paperSize="9" scale="52" orientation="portrait" r:id="rId20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 год</vt:lpstr>
      <vt:lpstr>'2025-2027 год'!Заголовки_для_печати</vt:lpstr>
      <vt:lpstr>'2025-2027 год'!Область_печати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Лысакова</cp:lastModifiedBy>
  <cp:lastPrinted>2025-08-21T07:36:28Z</cp:lastPrinted>
  <dcterms:created xsi:type="dcterms:W3CDTF">2003-12-05T21:14:57Z</dcterms:created>
  <dcterms:modified xsi:type="dcterms:W3CDTF">2025-08-21T07:58:38Z</dcterms:modified>
</cp:coreProperties>
</file>